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N:\Publications\Rapport général\RG2024\PF\PF_2\1_Les_prestations_familiales\"/>
    </mc:Choice>
  </mc:AlternateContent>
  <xr:revisionPtr revIDLastSave="0" documentId="13_ncr:1_{36377A80-C99C-46FA-92CC-ECE5A62B5D86}" xr6:coauthVersionLast="47" xr6:coauthVersionMax="47" xr10:uidLastSave="{00000000-0000-0000-0000-000000000000}"/>
  <bookViews>
    <workbookView xWindow="1560" yWindow="0" windowWidth="28800" windowHeight="21000" xr2:uid="{00000000-000D-0000-FFFF-FFFF00000000}"/>
  </bookViews>
  <sheets>
    <sheet name="Data" sheetId="1" r:id="rId1"/>
  </sheets>
  <definedNames>
    <definedName name="_xlnm.Print_Area" localSheetId="0">Data!$A$1:$K$61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1" l="1"/>
  <c r="C12" i="1"/>
  <c r="D12" i="1"/>
  <c r="E12" i="1"/>
  <c r="F12" i="1"/>
  <c r="I12" i="1"/>
  <c r="G12" i="1"/>
  <c r="J12" i="1"/>
  <c r="B13" i="1"/>
  <c r="C13" i="1"/>
  <c r="D13" i="1"/>
  <c r="E13" i="1"/>
  <c r="F13" i="1"/>
  <c r="G13" i="1"/>
  <c r="I13" i="1"/>
  <c r="J13" i="1"/>
  <c r="B14" i="1"/>
  <c r="C14" i="1"/>
  <c r="D14" i="1"/>
  <c r="E14" i="1"/>
  <c r="F14" i="1"/>
  <c r="G14" i="1"/>
  <c r="I14" i="1"/>
  <c r="J14" i="1"/>
  <c r="I15" i="1"/>
  <c r="G15" i="1"/>
</calcChain>
</file>

<file path=xl/sharedStrings.xml><?xml version="1.0" encoding="utf-8"?>
<sst xmlns="http://schemas.openxmlformats.org/spreadsheetml/2006/main" count="67" uniqueCount="26">
  <si>
    <t xml:space="preserve">Evolution des allocations familiales transférées dans les principaux pays </t>
  </si>
  <si>
    <t>Domaine: prestations familiales (PF)</t>
  </si>
  <si>
    <t>Unité(s): en millions EUR</t>
  </si>
  <si>
    <t>Année</t>
  </si>
  <si>
    <t>Allemagne</t>
  </si>
  <si>
    <t>Belgique</t>
  </si>
  <si>
    <t>France</t>
  </si>
  <si>
    <t>Italie</t>
  </si>
  <si>
    <t>Portugal</t>
  </si>
  <si>
    <t>Autres pays CE</t>
  </si>
  <si>
    <t>Autres</t>
  </si>
  <si>
    <t>Total</t>
  </si>
  <si>
    <t>En % du total</t>
  </si>
  <si>
    <t>Information(s) supplémentaire(s): situation au 31 décembre de chaque exercice, les allocations familiales comprennent les allocations familiales de base, les majorations d'âge et les allocations spéciales supplémentaires (et l'allocation de rentrée scolaire jusqu'en 2012)</t>
  </si>
  <si>
    <t>Source(s): Caisse pour l'avenir des enfants (CAE), Inspection générale de la sécurité sociale (IGSS)</t>
  </si>
  <si>
    <t>Année(s) de référence: 1970-2023</t>
  </si>
  <si>
    <t>Autres pays UE  (P, I inlcus)</t>
  </si>
  <si>
    <r>
      <rPr>
        <i/>
        <vertAlign val="superscript"/>
        <sz val="8"/>
        <color rgb="FF000000"/>
        <rFont val="Arial"/>
        <family val="2"/>
      </rPr>
      <t>d)</t>
    </r>
    <r>
      <rPr>
        <i/>
        <vertAlign val="superscript"/>
        <sz val="8"/>
        <color indexed="8"/>
        <rFont val="Arial"/>
        <family val="2"/>
      </rPr>
      <t xml:space="preserve"> </t>
    </r>
    <r>
      <rPr>
        <i/>
        <sz val="8"/>
        <color indexed="8"/>
        <rFont val="Arial"/>
        <family val="2"/>
      </rPr>
      <t>A partir du 1</t>
    </r>
    <r>
      <rPr>
        <i/>
        <vertAlign val="superscript"/>
        <sz val="8"/>
        <color indexed="8"/>
        <rFont val="Arial"/>
        <family val="2"/>
      </rPr>
      <t>er</t>
    </r>
    <r>
      <rPr>
        <i/>
        <sz val="8"/>
        <color indexed="8"/>
        <rFont val="Arial"/>
        <family val="2"/>
      </rPr>
      <t xml:space="preserve"> août 2016: allocation pour l'avenir des enfants.</t>
    </r>
  </si>
  <si>
    <r>
      <rPr>
        <i/>
        <vertAlign val="superscript"/>
        <sz val="8"/>
        <color indexed="8"/>
        <rFont val="Arial"/>
        <family val="2"/>
      </rPr>
      <t xml:space="preserve">c) </t>
    </r>
    <r>
      <rPr>
        <i/>
        <sz val="8"/>
        <color indexed="8"/>
        <rFont val="Arial"/>
        <family val="2"/>
      </rPr>
      <t>A partir de 2013, les allocations de rentrée scolaire ne sont plus inclus dans les allocations familiales.</t>
    </r>
  </si>
  <si>
    <r>
      <rPr>
        <i/>
        <vertAlign val="superscript"/>
        <sz val="8"/>
        <color rgb="FF000000"/>
        <rFont val="Arial"/>
        <family val="2"/>
      </rPr>
      <t>b)</t>
    </r>
    <r>
      <rPr>
        <i/>
        <sz val="8"/>
        <color indexed="8"/>
        <rFont val="Arial"/>
        <family val="2"/>
      </rPr>
      <t xml:space="preserve"> A partir de 2010, plus de détail pour Italie et Portugal. Une nouvelle colonne regroupant P, I et les autres pays UE est créée.</t>
    </r>
  </si>
  <si>
    <r>
      <rPr>
        <i/>
        <vertAlign val="superscript"/>
        <sz val="8"/>
        <color rgb="FF000000"/>
        <rFont val="Arial"/>
        <family val="2"/>
      </rPr>
      <t xml:space="preserve">a) </t>
    </r>
    <r>
      <rPr>
        <i/>
        <sz val="8"/>
        <color indexed="8"/>
        <rFont val="Arial"/>
        <family val="2"/>
      </rPr>
      <t>A partir de 2000 la méthodologie des statistiques se base sur les montants effectivement liquidés par la CAE (anc. CNPF) contrairement aux années
    précédentes, où les montants étaient estimés sur la base du nombre et de la taille des familles.</t>
    </r>
  </si>
  <si>
    <r>
      <t xml:space="preserve">     2010  </t>
    </r>
    <r>
      <rPr>
        <vertAlign val="superscript"/>
        <sz val="8"/>
        <color rgb="FF000000"/>
        <rFont val="Arial"/>
        <family val="2"/>
      </rPr>
      <t>b)</t>
    </r>
  </si>
  <si>
    <r>
      <t xml:space="preserve">    2000 </t>
    </r>
    <r>
      <rPr>
        <vertAlign val="superscript"/>
        <sz val="8"/>
        <color rgb="FF000000"/>
        <rFont val="Arial"/>
        <family val="2"/>
      </rPr>
      <t>a</t>
    </r>
    <r>
      <rPr>
        <i/>
        <vertAlign val="superscript"/>
        <sz val="8"/>
        <color rgb="FF000000"/>
        <rFont val="Arial"/>
        <family val="2"/>
      </rPr>
      <t>)</t>
    </r>
  </si>
  <si>
    <r>
      <t xml:space="preserve">     2013 </t>
    </r>
    <r>
      <rPr>
        <vertAlign val="superscript"/>
        <sz val="8"/>
        <color rgb="FF000000"/>
        <rFont val="Arial"/>
        <family val="2"/>
      </rPr>
      <t>c)</t>
    </r>
  </si>
  <si>
    <r>
      <t xml:space="preserve">     2016 </t>
    </r>
    <r>
      <rPr>
        <vertAlign val="superscript"/>
        <sz val="8"/>
        <color rgb="FF000000"/>
        <rFont val="Arial"/>
        <family val="2"/>
      </rPr>
      <t>d)</t>
    </r>
  </si>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</sst>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13" x14ac:knownFonts="1">
    <font>
      <sz val="10"/>
      <name val="Arial"/>
    </font>
    <font>
      <i/>
      <sz val="8"/>
      <color indexed="8"/>
      <name val="Arial"/>
      <family val="2"/>
    </font>
    <font>
      <i/>
      <vertAlign val="superscript"/>
      <sz val="8"/>
      <color indexed="8"/>
      <name val="Arial"/>
      <family val="2"/>
    </font>
    <font>
      <sz val="11"/>
      <color theme="1"/>
      <name val="Calibri"/>
      <family val="2"/>
      <scheme val="minor"/>
    </font>
    <font>
      <sz val="11"/>
      <color theme="0"/>
      <name val="Calibri"/>
      <family val="2"/>
      <scheme val="minor"/>
    </font>
    <font>
      <b/>
      <sz val="11"/>
      <color theme="1"/>
      <name val="Calibri"/>
      <family val="2"/>
      <scheme val="minor"/>
    </font>
    <font>
      <sz val="9"/>
      <color rgb="FF000000"/>
      <name val="Arial"/>
      <family val="2"/>
    </font>
    <font>
      <b/>
      <sz val="9"/>
      <color rgb="FF000000"/>
      <name val="Arial"/>
      <family val="2"/>
    </font>
    <font>
      <sz val="8"/>
      <color rgb="FF000000"/>
      <name val="Arial"/>
      <family val="2"/>
    </font>
    <font>
      <i/>
      <sz val="8"/>
      <color rgb="FF000000"/>
      <name val="Arial"/>
      <family val="2"/>
    </font>
    <font>
      <b/>
      <sz val="8"/>
      <color rgb="FF000000"/>
      <name val="Arial"/>
      <family val="2"/>
    </font>
    <font>
      <i/>
      <vertAlign val="superscript"/>
      <sz val="8"/>
      <color rgb="FF000000"/>
      <name val="Arial"/>
      <family val="2"/>
    </font>
    <font>
      <vertAlign val="superscript"/>
      <sz val="8"/>
      <color rgb="FF000000"/>
      <name val="Arial"/>
      <family val="2"/>
    </font>
  </fonts>
  <fills count="11">
    <fill>
      <patternFill patternType="none"/>
    </fill>
    <fill>
      <patternFill patternType="gray125"/>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FFFF"/>
        <bgColor indexed="64"/>
      </patternFill>
    </fill>
    <fill>
      <patternFill patternType="solid">
        <fgColor theme="0"/>
        <bgColor indexed="64"/>
      </patternFill>
    </fill>
    <fill>
      <patternFill patternType="solid">
        <fgColor rgb="FFE5E5E5"/>
        <bgColor indexed="64"/>
      </patternFill>
    </fill>
  </fills>
  <borders count="12">
    <border>
      <left/>
      <right/>
      <top/>
      <bottom/>
      <diagonal/>
    </border>
    <border>
      <left/>
      <right/>
      <top style="thin">
        <color theme="4"/>
      </top>
      <bottom style="double">
        <color theme="4"/>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style="thin">
        <color indexed="64"/>
      </top>
      <bottom style="double">
        <color indexed="64"/>
      </bottom>
      <diagonal/>
    </border>
    <border>
      <left/>
      <right style="thin">
        <color rgb="FF000000"/>
      </right>
      <top style="thin">
        <color indexed="64"/>
      </top>
      <bottom style="double">
        <color indexed="64"/>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style="thin">
        <color rgb="FF000000"/>
      </right>
      <top style="thin">
        <color rgb="FF000000"/>
      </top>
      <bottom style="double">
        <color indexed="64"/>
      </bottom>
      <diagonal/>
    </border>
    <border>
      <left/>
      <right style="thin">
        <color rgb="FF000000"/>
      </right>
      <top style="thin">
        <color rgb="FF000000"/>
      </top>
      <bottom style="double">
        <color indexed="64"/>
      </bottom>
      <diagonal/>
    </border>
  </borders>
  <cellStyleXfs count="9">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9" fontId="3" fillId="0" borderId="0" applyFont="0" applyFill="0" applyBorder="0" applyAlignment="0" applyProtection="0"/>
    <xf numFmtId="0" fontId="5" fillId="0" borderId="1" applyNumberFormat="0" applyFill="0" applyAlignment="0" applyProtection="0"/>
  </cellStyleXfs>
  <cellXfs count="38">
    <xf numFmtId="0" fontId="0" fillId="0" borderId="0" xfId="0" applyFont="1"/>
    <xf numFmtId="0" fontId="6" fillId="8" borderId="0" xfId="0" applyFont="1" applyFill="1"/>
    <xf numFmtId="0" fontId="7" fillId="8" borderId="0" xfId="0" applyFont="1" applyFill="1"/>
    <xf numFmtId="0" fontId="8" fillId="8" borderId="0" xfId="0" applyFont="1" applyFill="1"/>
    <xf numFmtId="0" fontId="6" fillId="8" borderId="0" xfId="0" applyFont="1" applyFill="1" applyAlignment="1">
      <alignment vertical="top"/>
    </xf>
    <xf numFmtId="0" fontId="8" fillId="8" borderId="0" xfId="0" applyFont="1" applyFill="1" applyAlignment="1">
      <alignment vertical="top"/>
    </xf>
    <xf numFmtId="0" fontId="8" fillId="8" borderId="2" xfId="0" applyFont="1" applyFill="1" applyBorder="1" applyAlignment="1">
      <alignment horizontal="center" wrapText="1"/>
    </xf>
    <xf numFmtId="4" fontId="8" fillId="8" borderId="3" xfId="0" applyNumberFormat="1" applyFont="1" applyFill="1" applyBorder="1" applyAlignment="1">
      <alignment horizontal="right" wrapText="1"/>
    </xf>
    <xf numFmtId="164" fontId="8" fillId="8" borderId="3" xfId="0" applyNumberFormat="1" applyFont="1" applyFill="1" applyBorder="1" applyAlignment="1">
      <alignment horizontal="right" wrapText="1"/>
    </xf>
    <xf numFmtId="0" fontId="9" fillId="8" borderId="0" xfId="0" applyFont="1" applyFill="1"/>
    <xf numFmtId="0" fontId="1" fillId="8" borderId="0" xfId="0" applyFont="1" applyFill="1"/>
    <xf numFmtId="0" fontId="8" fillId="9" borderId="2" xfId="0" applyFont="1" applyFill="1" applyBorder="1" applyAlignment="1">
      <alignment horizontal="center" wrapText="1"/>
    </xf>
    <xf numFmtId="4" fontId="8" fillId="9" borderId="3" xfId="0" applyNumberFormat="1" applyFont="1" applyFill="1" applyBorder="1" applyAlignment="1">
      <alignment horizontal="right" wrapText="1"/>
    </xf>
    <xf numFmtId="164" fontId="8" fillId="9" borderId="3" xfId="0" applyNumberFormat="1" applyFont="1" applyFill="1" applyBorder="1" applyAlignment="1">
      <alignment horizontal="right" wrapText="1"/>
    </xf>
    <xf numFmtId="0" fontId="1" fillId="9" borderId="0" xfId="0" applyFont="1" applyFill="1"/>
    <xf numFmtId="0" fontId="8" fillId="8" borderId="4" xfId="0" applyFont="1" applyFill="1" applyBorder="1" applyAlignment="1">
      <alignment horizontal="center" wrapText="1"/>
    </xf>
    <xf numFmtId="4" fontId="8" fillId="8" borderId="5" xfId="0" applyNumberFormat="1" applyFont="1" applyFill="1" applyBorder="1" applyAlignment="1">
      <alignment horizontal="right" wrapText="1"/>
    </xf>
    <xf numFmtId="164" fontId="8" fillId="8" borderId="5" xfId="0" applyNumberFormat="1" applyFont="1" applyFill="1" applyBorder="1" applyAlignment="1">
      <alignment horizontal="right" wrapText="1"/>
    </xf>
    <xf numFmtId="0" fontId="8" fillId="8" borderId="6" xfId="0" applyFont="1" applyFill="1" applyBorder="1" applyAlignment="1">
      <alignment horizontal="center" wrapText="1"/>
    </xf>
    <xf numFmtId="4" fontId="8" fillId="8" borderId="7" xfId="0" applyNumberFormat="1" applyFont="1" applyFill="1" applyBorder="1" applyAlignment="1">
      <alignment horizontal="right" wrapText="1"/>
    </xf>
    <xf numFmtId="164" fontId="8" fillId="8" borderId="7" xfId="0" applyNumberFormat="1" applyFont="1" applyFill="1" applyBorder="1" applyAlignment="1">
      <alignment horizontal="right" wrapText="1"/>
    </xf>
    <xf numFmtId="165" fontId="8" fillId="8" borderId="3" xfId="0" applyNumberFormat="1" applyFont="1" applyFill="1" applyBorder="1" applyAlignment="1">
      <alignment horizontal="right" wrapText="1"/>
    </xf>
    <xf numFmtId="0" fontId="6" fillId="9" borderId="0" xfId="0" applyFont="1" applyFill="1"/>
    <xf numFmtId="0" fontId="6" fillId="8" borderId="0" xfId="0" applyFont="1" applyFill="1" applyBorder="1"/>
    <xf numFmtId="4" fontId="8" fillId="8" borderId="0" xfId="0" applyNumberFormat="1" applyFont="1" applyFill="1" applyBorder="1" applyAlignment="1">
      <alignment horizontal="right" wrapText="1"/>
    </xf>
    <xf numFmtId="4" fontId="8" fillId="8" borderId="0" xfId="0" applyNumberFormat="1" applyFont="1" applyFill="1" applyBorder="1" applyAlignment="1">
      <alignment horizontal="right" vertical="center" wrapText="1"/>
    </xf>
    <xf numFmtId="4" fontId="6" fillId="8" borderId="0" xfId="0" applyNumberFormat="1" applyFont="1" applyFill="1"/>
    <xf numFmtId="166" fontId="6" fillId="8" borderId="0" xfId="7" applyNumberFormat="1" applyFont="1" applyFill="1"/>
    <xf numFmtId="4" fontId="8" fillId="8" borderId="3" xfId="0" quotePrefix="1" applyNumberFormat="1" applyFont="1" applyFill="1" applyBorder="1" applyAlignment="1">
      <alignment horizontal="right" wrapText="1"/>
    </xf>
    <xf numFmtId="4" fontId="8" fillId="8" borderId="10" xfId="0" quotePrefix="1" applyNumberFormat="1" applyFont="1" applyFill="1" applyBorder="1" applyAlignment="1">
      <alignment horizontal="right" wrapText="1"/>
    </xf>
    <xf numFmtId="4" fontId="8" fillId="8" borderId="11" xfId="0" quotePrefix="1" applyNumberFormat="1" applyFont="1" applyFill="1" applyBorder="1" applyAlignment="1">
      <alignment horizontal="right" wrapText="1"/>
    </xf>
    <xf numFmtId="0" fontId="10" fillId="10" borderId="8" xfId="0" applyFont="1" applyFill="1" applyBorder="1" applyAlignment="1">
      <alignment horizontal="right" vertical="center" wrapText="1"/>
    </xf>
    <xf numFmtId="0" fontId="10" fillId="10" borderId="2" xfId="0" applyFont="1" applyFill="1" applyBorder="1" applyAlignment="1">
      <alignment horizontal="right" vertical="center" wrapText="1"/>
    </xf>
    <xf numFmtId="0" fontId="8" fillId="8" borderId="0" xfId="0" applyFont="1" applyFill="1" applyAlignment="1">
      <alignment vertical="top" wrapText="1"/>
    </xf>
    <xf numFmtId="0" fontId="9" fillId="8" borderId="9" xfId="0" applyFont="1" applyFill="1" applyBorder="1" applyAlignment="1">
      <alignment horizontal="left" wrapText="1"/>
    </xf>
    <xf numFmtId="0" fontId="11" fillId="8" borderId="9" xfId="0" applyFont="1" applyFill="1" applyBorder="1" applyAlignment="1">
      <alignment horizontal="left" wrapText="1"/>
    </xf>
    <xf numFmtId="0" fontId="10" fillId="10" borderId="8" xfId="0" applyFont="1" applyFill="1" applyBorder="1" applyAlignment="1">
      <alignment horizontal="center" vertical="center" wrapText="1"/>
    </xf>
    <xf numFmtId="0" fontId="10" fillId="10" borderId="2" xfId="0" applyFont="1" applyFill="1" applyBorder="1" applyAlignment="1">
      <alignment horizontal="center" vertical="center" wrapText="1"/>
    </xf>
  </cellXfs>
  <cellStyles count="9">
    <cellStyle name="Accent1" xfId="1" builtinId="29" customBuiltin="1"/>
    <cellStyle name="Accent2" xfId="2" builtinId="33" customBuiltin="1"/>
    <cellStyle name="Accent3" xfId="3" builtinId="37" customBuiltin="1"/>
    <cellStyle name="Accent4" xfId="4" builtinId="41" customBuiltin="1"/>
    <cellStyle name="Accent5" xfId="5" builtinId="45" customBuiltin="1"/>
    <cellStyle name="Accent6" xfId="6" builtinId="49" customBuiltin="1"/>
    <cellStyle name="Normal" xfId="0" builtinId="0"/>
    <cellStyle name="Percent" xfId="7" builtinId="5"/>
    <cellStyle name="Total" xfId="8" builtinId="25"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5E5E5"/>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3"/>
  <sheetViews>
    <sheetView showGridLines="0" tabSelected="1" workbookViewId="0">
      <selection activeCell="O37" sqref="O37"/>
    </sheetView>
  </sheetViews>
  <sheetFormatPr defaultColWidth="11.42578125" defaultRowHeight="12" x14ac:dyDescent="0.2"/>
  <cols>
    <col min="1" max="1" width="11.140625" style="1" customWidth="1"/>
    <col min="2" max="11" width="9.7109375" style="1" customWidth="1"/>
    <col min="12" max="14" width="11.42578125" style="1"/>
    <col min="15" max="15" width="24.85546875" style="1" customWidth="1"/>
    <col min="16" max="16384" width="11.42578125" style="1"/>
  </cols>
  <sheetData>
    <row r="1" spans="1:14" ht="12.95" customHeight="1" x14ac:dyDescent="0.2">
      <c r="A1" s="2" t="s">
        <v>0</v>
      </c>
      <c r="B1" s="2"/>
      <c r="C1" s="2"/>
      <c r="D1" s="2"/>
      <c r="E1" s="2"/>
      <c r="F1" s="2"/>
      <c r="G1" s="2"/>
      <c r="H1" s="2"/>
      <c r="I1" s="2"/>
      <c r="J1" s="2"/>
      <c r="K1" s="2"/>
    </row>
    <row r="2" spans="1:14" ht="11.1" customHeight="1" x14ac:dyDescent="0.2">
      <c r="A2" s="3" t="s">
        <v>1</v>
      </c>
      <c r="B2" s="3"/>
      <c r="C2" s="3"/>
      <c r="D2" s="3"/>
      <c r="E2" s="3"/>
      <c r="F2" s="3"/>
      <c r="G2" s="3"/>
      <c r="H2" s="3"/>
      <c r="I2" s="3"/>
      <c r="J2" s="3"/>
      <c r="K2" s="3"/>
      <c r="L2" s="3"/>
      <c r="M2" s="3"/>
      <c r="N2" s="3"/>
    </row>
    <row r="3" spans="1:14" ht="11.1" customHeight="1" x14ac:dyDescent="0.2">
      <c r="A3" s="3" t="s">
        <v>14</v>
      </c>
      <c r="B3" s="3"/>
      <c r="C3" s="3"/>
      <c r="D3" s="3"/>
      <c r="E3" s="3"/>
      <c r="F3" s="3"/>
      <c r="G3" s="3"/>
      <c r="H3" s="3"/>
      <c r="I3" s="3"/>
      <c r="J3" s="3"/>
      <c r="K3" s="3"/>
      <c r="L3" s="3"/>
      <c r="M3" s="3"/>
      <c r="N3" s="3"/>
    </row>
    <row r="4" spans="1:14" ht="11.1" customHeight="1" x14ac:dyDescent="0.2">
      <c r="A4" s="3" t="s">
        <v>15</v>
      </c>
      <c r="B4" s="3"/>
      <c r="C4" s="3"/>
      <c r="D4" s="3"/>
      <c r="E4" s="3"/>
      <c r="F4" s="3"/>
      <c r="G4" s="3"/>
      <c r="H4" s="3"/>
      <c r="I4" s="3"/>
      <c r="J4" s="3"/>
      <c r="K4" s="3"/>
      <c r="L4" s="3"/>
      <c r="M4" s="3"/>
      <c r="N4" s="3"/>
    </row>
    <row r="5" spans="1:14" ht="11.1" customHeight="1" x14ac:dyDescent="0.2">
      <c r="A5" s="3" t="s">
        <v>2</v>
      </c>
      <c r="B5" s="3"/>
      <c r="C5" s="3"/>
      <c r="D5" s="3"/>
      <c r="E5" s="3"/>
      <c r="F5" s="3"/>
      <c r="G5" s="3"/>
      <c r="H5" s="3"/>
      <c r="I5" s="3"/>
      <c r="J5" s="3"/>
      <c r="K5" s="3"/>
      <c r="L5" s="3"/>
      <c r="M5" s="3"/>
      <c r="N5" s="3"/>
    </row>
    <row r="6" spans="1:14" s="4" customFormat="1" ht="24" customHeight="1" x14ac:dyDescent="0.2">
      <c r="A6" s="33" t="s">
        <v>13</v>
      </c>
      <c r="B6" s="33"/>
      <c r="C6" s="33"/>
      <c r="D6" s="33"/>
      <c r="E6" s="33"/>
      <c r="F6" s="33"/>
      <c r="G6" s="33"/>
      <c r="H6" s="33"/>
      <c r="I6" s="33"/>
      <c r="J6" s="33"/>
      <c r="K6" s="33"/>
      <c r="L6" s="5"/>
      <c r="M6" s="5"/>
      <c r="N6" s="5"/>
    </row>
    <row r="7" spans="1:14" s="4" customFormat="1" ht="11.1" customHeight="1" x14ac:dyDescent="0.2">
      <c r="A7" s="5"/>
      <c r="B7" s="5"/>
      <c r="C7" s="5"/>
      <c r="D7" s="5"/>
      <c r="E7" s="5"/>
      <c r="F7" s="5"/>
      <c r="G7" s="5"/>
      <c r="H7" s="5"/>
      <c r="I7" s="5"/>
      <c r="J7" s="5"/>
      <c r="K7" s="5"/>
      <c r="L7" s="5"/>
      <c r="M7" s="5"/>
      <c r="N7" s="5"/>
    </row>
    <row r="8" spans="1:14" ht="20.100000000000001" customHeight="1" x14ac:dyDescent="0.2">
      <c r="A8" s="36" t="s">
        <v>3</v>
      </c>
      <c r="B8" s="31" t="s">
        <v>4</v>
      </c>
      <c r="C8" s="31" t="s">
        <v>5</v>
      </c>
      <c r="D8" s="31" t="s">
        <v>6</v>
      </c>
      <c r="E8" s="31" t="s">
        <v>7</v>
      </c>
      <c r="F8" s="31" t="s">
        <v>8</v>
      </c>
      <c r="G8" s="31" t="s">
        <v>9</v>
      </c>
      <c r="H8" s="31" t="s">
        <v>16</v>
      </c>
      <c r="I8" s="31" t="s">
        <v>10</v>
      </c>
      <c r="J8" s="31" t="s">
        <v>11</v>
      </c>
      <c r="K8" s="31" t="s">
        <v>12</v>
      </c>
    </row>
    <row r="9" spans="1:14" ht="20.100000000000001" customHeight="1" x14ac:dyDescent="0.2">
      <c r="A9" s="37"/>
      <c r="B9" s="32"/>
      <c r="C9" s="32"/>
      <c r="D9" s="32"/>
      <c r="E9" s="32"/>
      <c r="F9" s="32"/>
      <c r="G9" s="32"/>
      <c r="H9" s="32"/>
      <c r="I9" s="32"/>
      <c r="J9" s="32"/>
      <c r="K9" s="32"/>
      <c r="M9" s="23"/>
      <c r="N9" s="23"/>
    </row>
    <row r="10" spans="1:14" x14ac:dyDescent="0.2">
      <c r="A10" s="6">
        <v>1970</v>
      </c>
      <c r="B10" s="7">
        <v>0.27778948386089208</v>
      </c>
      <c r="C10" s="7">
        <v>0.91314058785470464</v>
      </c>
      <c r="D10" s="7">
        <v>0.29816633159725237</v>
      </c>
      <c r="E10" s="7">
        <v>0.12483917907580334</v>
      </c>
      <c r="F10" s="7">
        <v>0.30188473446885095</v>
      </c>
      <c r="G10" s="7">
        <v>6.145280479128605E-2</v>
      </c>
      <c r="H10" s="7">
        <v>0.48817671833594034</v>
      </c>
      <c r="I10" s="7">
        <v>2.4789352477323941E-4</v>
      </c>
      <c r="J10" s="7">
        <v>1.9775210151735629</v>
      </c>
      <c r="K10" s="8">
        <v>8.906218599977672</v>
      </c>
      <c r="M10" s="24"/>
      <c r="N10" s="23"/>
    </row>
    <row r="11" spans="1:14" x14ac:dyDescent="0.2">
      <c r="A11" s="6">
        <v>1975</v>
      </c>
      <c r="B11" s="7">
        <v>0.72201468025453708</v>
      </c>
      <c r="C11" s="7">
        <v>1.6976740150570526</v>
      </c>
      <c r="D11" s="7">
        <v>1.0875088931802013</v>
      </c>
      <c r="E11" s="7">
        <v>0.1761283493513866</v>
      </c>
      <c r="F11" s="7">
        <v>0.62821177048034327</v>
      </c>
      <c r="G11" s="7">
        <v>2.3872146435662954E-2</v>
      </c>
      <c r="H11" s="7">
        <v>0.82821226626739286</v>
      </c>
      <c r="I11" s="7">
        <v>0.16016400635598999</v>
      </c>
      <c r="J11" s="7">
        <v>4.4955738611151741</v>
      </c>
      <c r="K11" s="8">
        <v>12.197403820285176</v>
      </c>
      <c r="M11" s="23"/>
      <c r="N11" s="23"/>
    </row>
    <row r="12" spans="1:14" x14ac:dyDescent="0.2">
      <c r="A12" s="6">
        <v>1976</v>
      </c>
      <c r="B12" s="7">
        <f>33522504/40.3399/1000000</f>
        <v>0.83100116757850162</v>
      </c>
      <c r="C12" s="7">
        <f>80612767/40.3399/1000000</f>
        <v>1.9983382953353876</v>
      </c>
      <c r="D12" s="7">
        <f>51373568/40.3399/1000000</f>
        <v>1.2735174851697699</v>
      </c>
      <c r="E12" s="7">
        <f>7099312/40.3399/1000000</f>
        <v>0.17598734751449557</v>
      </c>
      <c r="F12" s="7">
        <f>19672168/40.3399/1000000</f>
        <v>0.4876603065451327</v>
      </c>
      <c r="G12" s="7">
        <f>J12-F12-E12-D12-C12-B12-I12</f>
        <v>2.0678757260181924E-2</v>
      </c>
      <c r="H12" s="7">
        <v>0.6843264113198102</v>
      </c>
      <c r="I12" s="7">
        <f>7451564/40.3399/1000000</f>
        <v>0.18471944650333788</v>
      </c>
      <c r="J12" s="7">
        <f>200566062/40.3399/1000000</f>
        <v>4.9719028059068071</v>
      </c>
      <c r="K12" s="8">
        <v>11.439445570878023</v>
      </c>
      <c r="M12" s="24"/>
      <c r="N12" s="23"/>
    </row>
    <row r="13" spans="1:14" x14ac:dyDescent="0.2">
      <c r="A13" s="6">
        <v>1977</v>
      </c>
      <c r="B13" s="7">
        <f>37327185/40.3399/1000000</f>
        <v>0.925316745951279</v>
      </c>
      <c r="C13" s="7">
        <f>88521392/40.3399/1000000</f>
        <v>2.1943879880713633</v>
      </c>
      <c r="D13" s="7">
        <f>58170112/40.3399/1000000</f>
        <v>1.441999410013411</v>
      </c>
      <c r="E13" s="7">
        <f>8889031/40.3399/1000000</f>
        <v>0.2203533226408593</v>
      </c>
      <c r="F13" s="7">
        <f>17228283/40.3399/1000000</f>
        <v>0.42707797986608792</v>
      </c>
      <c r="G13" s="7">
        <f>J13-F13-E13-D13-C13-B13-I13</f>
        <v>1.7794962307790846E-2</v>
      </c>
      <c r="H13" s="7">
        <v>0.66522626481473801</v>
      </c>
      <c r="I13" s="7">
        <f>(8103694+8400)/40.3399/1000000</f>
        <v>0.20109355749518468</v>
      </c>
      <c r="J13" s="7">
        <f>218965944/40.3399/1000000</f>
        <v>5.4280239663459753</v>
      </c>
      <c r="K13" s="8">
        <v>11.134723532241008</v>
      </c>
      <c r="M13" s="24"/>
      <c r="N13" s="23"/>
    </row>
    <row r="14" spans="1:14" x14ac:dyDescent="0.2">
      <c r="A14" s="6">
        <v>1978</v>
      </c>
      <c r="B14" s="7">
        <f>37440480/40.3399/1000000</f>
        <v>0.92812525564019743</v>
      </c>
      <c r="C14" s="7">
        <f>91349981/40.3399/1000000</f>
        <v>2.2645068778058448</v>
      </c>
      <c r="D14" s="7">
        <f>61591784/40.3399/1000000</f>
        <v>1.5268204432832009</v>
      </c>
      <c r="E14" s="7">
        <f>8433612/40.3399/1000000</f>
        <v>0.20906378052498892</v>
      </c>
      <c r="F14" s="7">
        <f>18378950/40.3399/1000000</f>
        <v>0.45560226971311285</v>
      </c>
      <c r="G14" s="7">
        <f>J14-F14-E14-D14-C14-B14-I14</f>
        <v>1.9926970567600566E-2</v>
      </c>
      <c r="H14" s="7">
        <v>0.68459302080570228</v>
      </c>
      <c r="I14" s="7">
        <f>(8274184+19892)/40.3399/1000000</f>
        <v>0.20560477343771305</v>
      </c>
      <c r="J14" s="7">
        <f>226292735/40.3399/1000000</f>
        <v>5.6096503709726591</v>
      </c>
      <c r="K14" s="8">
        <v>11.294337302035002</v>
      </c>
      <c r="M14" s="24"/>
      <c r="N14" s="23"/>
    </row>
    <row r="15" spans="1:14" x14ac:dyDescent="0.2">
      <c r="A15" s="6">
        <v>1979</v>
      </c>
      <c r="B15" s="7">
        <v>0.94595670787483366</v>
      </c>
      <c r="C15" s="7">
        <v>2.4462755733157495</v>
      </c>
      <c r="D15" s="7">
        <v>1.7549052922788604</v>
      </c>
      <c r="E15" s="7">
        <v>0.19388739188743651</v>
      </c>
      <c r="F15" s="7">
        <v>0.47509260062617903</v>
      </c>
      <c r="G15" s="7">
        <f>J15-F15-E15-D15-C15-B15-I15</f>
        <v>1.4414686203981175E-2</v>
      </c>
      <c r="H15" s="7">
        <v>0.68339467871759674</v>
      </c>
      <c r="I15" s="7">
        <f>(7963569+17826)/40.3399/1000000</f>
        <v>0.1978536139157509</v>
      </c>
      <c r="J15" s="7">
        <v>6.0283858661027914</v>
      </c>
      <c r="K15" s="21">
        <v>11.353430125901168</v>
      </c>
      <c r="M15" s="24"/>
      <c r="N15" s="23"/>
    </row>
    <row r="16" spans="1:14" x14ac:dyDescent="0.2">
      <c r="A16" s="6">
        <v>1980</v>
      </c>
      <c r="B16" s="7">
        <v>0.90840582153153582</v>
      </c>
      <c r="C16" s="7">
        <v>2.7513454421057069</v>
      </c>
      <c r="D16" s="7">
        <v>2.1729354807523076</v>
      </c>
      <c r="E16" s="7">
        <v>0.20788350987483853</v>
      </c>
      <c r="F16" s="7">
        <v>0.54615901378040099</v>
      </c>
      <c r="G16" s="7">
        <v>2.1418000540407885E-2</v>
      </c>
      <c r="H16" s="7">
        <v>0.77546052419564737</v>
      </c>
      <c r="I16" s="7">
        <v>0.20401637088837604</v>
      </c>
      <c r="J16" s="7">
        <v>6.8121636394735736</v>
      </c>
      <c r="K16" s="8">
        <v>11.363437125253277</v>
      </c>
      <c r="M16" s="24"/>
      <c r="N16" s="23"/>
    </row>
    <row r="17" spans="1:14" x14ac:dyDescent="0.2">
      <c r="A17" s="6">
        <v>1981</v>
      </c>
      <c r="B17" s="7">
        <v>0.92454368999427361</v>
      </c>
      <c r="C17" s="7">
        <v>2.925887272898545</v>
      </c>
      <c r="D17" s="7">
        <v>2.4274229732845147</v>
      </c>
      <c r="E17" s="7">
        <v>0.25136403412006475</v>
      </c>
      <c r="F17" s="7">
        <v>0.49003591977173966</v>
      </c>
      <c r="G17" s="7">
        <v>2.4120039960436192E-2</v>
      </c>
      <c r="H17" s="7">
        <v>0.76551999385224057</v>
      </c>
      <c r="I17" s="7">
        <v>0.22089791992543362</v>
      </c>
      <c r="J17" s="7">
        <v>7.2642718499550067</v>
      </c>
      <c r="K17" s="8">
        <v>11.352366143876569</v>
      </c>
      <c r="M17" s="25"/>
      <c r="N17" s="23"/>
    </row>
    <row r="18" spans="1:14" x14ac:dyDescent="0.2">
      <c r="A18" s="6">
        <v>1982</v>
      </c>
      <c r="B18" s="7">
        <v>0.98981405506706766</v>
      </c>
      <c r="C18" s="7">
        <v>3.2407616280655134</v>
      </c>
      <c r="D18" s="7">
        <v>2.6122028066504877</v>
      </c>
      <c r="E18" s="7">
        <v>0.21445268828132941</v>
      </c>
      <c r="F18" s="7">
        <v>0.53998646501354741</v>
      </c>
      <c r="G18" s="7">
        <v>2.8259861824149288E-2</v>
      </c>
      <c r="H18" s="7">
        <v>0.78269901511902618</v>
      </c>
      <c r="I18" s="7">
        <v>0.20478484081517304</v>
      </c>
      <c r="J18" s="7">
        <v>7.8302623457172675</v>
      </c>
      <c r="K18" s="8">
        <v>11.27251378005141</v>
      </c>
      <c r="M18" s="25"/>
      <c r="N18" s="23"/>
    </row>
    <row r="19" spans="1:14" x14ac:dyDescent="0.2">
      <c r="A19" s="6">
        <v>1983</v>
      </c>
      <c r="B19" s="7">
        <v>1.0349802552807517</v>
      </c>
      <c r="C19" s="7">
        <v>3.4794583030696651</v>
      </c>
      <c r="D19" s="7">
        <v>2.9230612867161296</v>
      </c>
      <c r="E19" s="7">
        <v>0.18406094214413024</v>
      </c>
      <c r="F19" s="7">
        <v>0.45736355320662669</v>
      </c>
      <c r="G19" s="7">
        <v>3.5151301812845342E-2</v>
      </c>
      <c r="H19" s="7">
        <v>0.67657579716360228</v>
      </c>
      <c r="I19" s="7">
        <v>0.31254415603410024</v>
      </c>
      <c r="J19" s="7">
        <v>8.4266197982642499</v>
      </c>
      <c r="K19" s="8">
        <v>11.490635854318853</v>
      </c>
      <c r="M19" s="25"/>
      <c r="N19" s="23"/>
    </row>
    <row r="20" spans="1:14" x14ac:dyDescent="0.2">
      <c r="A20" s="6">
        <v>1984</v>
      </c>
      <c r="B20" s="7">
        <v>1.0610586540868965</v>
      </c>
      <c r="C20" s="7">
        <v>3.6448280734458938</v>
      </c>
      <c r="D20" s="7">
        <v>2.8887528228875134</v>
      </c>
      <c r="E20" s="7">
        <v>0.1799706989853718</v>
      </c>
      <c r="F20" s="7">
        <v>0.43403677252546485</v>
      </c>
      <c r="G20" s="7">
        <v>3.5919771739642392E-2</v>
      </c>
      <c r="H20" s="7">
        <v>0.64992724325047901</v>
      </c>
      <c r="I20" s="7">
        <v>0.38111150498637825</v>
      </c>
      <c r="J20" s="7">
        <v>8.6256782986571618</v>
      </c>
      <c r="K20" s="8">
        <v>10.989999257964463</v>
      </c>
      <c r="M20" s="25"/>
      <c r="N20" s="23"/>
    </row>
    <row r="21" spans="1:14" x14ac:dyDescent="0.2">
      <c r="A21" s="6">
        <v>1985</v>
      </c>
      <c r="B21" s="7">
        <v>1.0952431711531263</v>
      </c>
      <c r="C21" s="7">
        <v>3.744877900044373</v>
      </c>
      <c r="D21" s="7">
        <v>3.0855802815574651</v>
      </c>
      <c r="E21" s="7">
        <v>0.16026316376589927</v>
      </c>
      <c r="F21" s="7">
        <v>0.37369948859565844</v>
      </c>
      <c r="G21" s="7">
        <v>3.3465625844387323E-2</v>
      </c>
      <c r="H21" s="7">
        <v>0.56742827820594499</v>
      </c>
      <c r="I21" s="7">
        <v>0.22151765373736673</v>
      </c>
      <c r="J21" s="7">
        <v>8.7146472846982768</v>
      </c>
      <c r="K21" s="8">
        <v>11.392176911217351</v>
      </c>
      <c r="L21" s="22"/>
      <c r="M21" s="25"/>
      <c r="N21" s="23"/>
    </row>
    <row r="22" spans="1:14" x14ac:dyDescent="0.2">
      <c r="A22" s="6">
        <v>1986</v>
      </c>
      <c r="B22" s="7">
        <v>1.4204298969506617</v>
      </c>
      <c r="C22" s="7">
        <v>4.5160002875564889</v>
      </c>
      <c r="D22" s="7">
        <v>3.8299301683940712</v>
      </c>
      <c r="E22" s="7">
        <v>0.19261326874880699</v>
      </c>
      <c r="F22" s="7">
        <v>0.48359068812763539</v>
      </c>
      <c r="G22" s="7">
        <v>4.9058128552624078E-2</v>
      </c>
      <c r="H22" s="7">
        <v>0.72526208542906645</v>
      </c>
      <c r="I22" s="7">
        <v>0.22161681114727602</v>
      </c>
      <c r="J22" s="7">
        <v>10.713239249477565</v>
      </c>
      <c r="K22" s="8">
        <v>12.144069463568158</v>
      </c>
      <c r="L22" s="22"/>
      <c r="M22" s="24"/>
      <c r="N22" s="23"/>
    </row>
    <row r="23" spans="1:14" x14ac:dyDescent="0.2">
      <c r="A23" s="6">
        <v>1987</v>
      </c>
      <c r="B23" s="7">
        <v>1.5993098644270314</v>
      </c>
      <c r="C23" s="7">
        <v>4.9958725728125248</v>
      </c>
      <c r="D23" s="7">
        <v>4.5737346894761757</v>
      </c>
      <c r="E23" s="7">
        <v>0.1852508310630418</v>
      </c>
      <c r="F23" s="7">
        <v>0.56574260223748696</v>
      </c>
      <c r="G23" s="7">
        <v>4.9281232724919993E-2</v>
      </c>
      <c r="H23" s="7">
        <v>0.80027466602544883</v>
      </c>
      <c r="I23" s="7">
        <v>0.20580120426674334</v>
      </c>
      <c r="J23" s="7">
        <v>12.174992997007925</v>
      </c>
      <c r="K23" s="8">
        <v>13.322970920138888</v>
      </c>
      <c r="L23" s="22"/>
      <c r="M23" s="25"/>
      <c r="N23" s="23"/>
    </row>
    <row r="24" spans="1:14" x14ac:dyDescent="0.2">
      <c r="A24" s="6">
        <v>1988</v>
      </c>
      <c r="B24" s="7">
        <v>1.8642832530571469</v>
      </c>
      <c r="C24" s="7">
        <v>5.3053676384919148</v>
      </c>
      <c r="D24" s="7">
        <v>5.4048720993358934</v>
      </c>
      <c r="E24" s="7">
        <v>0.18998559738621068</v>
      </c>
      <c r="F24" s="7">
        <v>0.59769607758075749</v>
      </c>
      <c r="G24" s="7">
        <v>4.5587619205798721E-2</v>
      </c>
      <c r="H24" s="7">
        <v>0.83326929417276685</v>
      </c>
      <c r="I24" s="7">
        <v>0.2082305608095211</v>
      </c>
      <c r="J24" s="7">
        <v>13.616022845867242</v>
      </c>
      <c r="K24" s="8">
        <v>14.3</v>
      </c>
      <c r="M24" s="23"/>
      <c r="N24" s="23"/>
    </row>
    <row r="25" spans="1:14" x14ac:dyDescent="0.2">
      <c r="A25" s="6">
        <v>1989</v>
      </c>
      <c r="B25" s="7">
        <v>2.2808435320860982</v>
      </c>
      <c r="C25" s="7">
        <v>5.8158547740574464</v>
      </c>
      <c r="D25" s="7">
        <v>6.858370992491305</v>
      </c>
      <c r="E25" s="7">
        <v>0.18321810415990125</v>
      </c>
      <c r="F25" s="7">
        <v>3.4091804887964523</v>
      </c>
      <c r="G25" s="7">
        <v>8.8101358704409286E-2</v>
      </c>
      <c r="H25" s="7">
        <v>3.6804999516607628</v>
      </c>
      <c r="I25" s="7">
        <v>0.27097241192962795</v>
      </c>
      <c r="J25" s="7">
        <v>18.906541662225241</v>
      </c>
      <c r="K25" s="8">
        <v>17.2</v>
      </c>
      <c r="M25" s="23"/>
      <c r="N25" s="23"/>
    </row>
    <row r="26" spans="1:14" x14ac:dyDescent="0.2">
      <c r="A26" s="6">
        <v>1990</v>
      </c>
      <c r="B26" s="7">
        <v>2.715921457415611</v>
      </c>
      <c r="C26" s="7">
        <v>6.4865059159789693</v>
      </c>
      <c r="D26" s="7">
        <v>8.9498238716506489</v>
      </c>
      <c r="E26" s="7">
        <v>0.1928115835686256</v>
      </c>
      <c r="F26" s="7">
        <v>4.1378882942198665</v>
      </c>
      <c r="G26" s="7">
        <v>0.10173550256693745</v>
      </c>
      <c r="H26" s="7">
        <v>4.4324353803554288</v>
      </c>
      <c r="I26" s="7">
        <v>0.28782917161420829</v>
      </c>
      <c r="J26" s="7">
        <v>22.87251579701487</v>
      </c>
      <c r="K26" s="8">
        <v>18.600000000000001</v>
      </c>
    </row>
    <row r="27" spans="1:14" x14ac:dyDescent="0.2">
      <c r="A27" s="6">
        <v>1991</v>
      </c>
      <c r="B27" s="7">
        <v>3.2477770148165956</v>
      </c>
      <c r="C27" s="7">
        <v>7.0064873735433162</v>
      </c>
      <c r="D27" s="7">
        <v>11.443657520221915</v>
      </c>
      <c r="E27" s="7">
        <v>0.18237526617567223</v>
      </c>
      <c r="F27" s="7">
        <v>5.3541530841672884</v>
      </c>
      <c r="G27" s="7">
        <v>0.12662401245417068</v>
      </c>
      <c r="H27" s="7">
        <v>5.6631523627971312</v>
      </c>
      <c r="I27" s="7">
        <v>0.27084846516724137</v>
      </c>
      <c r="J27" s="7">
        <v>27.631922736546201</v>
      </c>
      <c r="K27" s="8">
        <v>20.6</v>
      </c>
    </row>
    <row r="28" spans="1:14" x14ac:dyDescent="0.2">
      <c r="A28" s="6">
        <v>1992</v>
      </c>
      <c r="B28" s="7">
        <v>3.6997860678881205</v>
      </c>
      <c r="C28" s="7">
        <v>7.4736922996834405</v>
      </c>
      <c r="D28" s="7">
        <v>13.711684957077237</v>
      </c>
      <c r="E28" s="7">
        <v>0.13847332293833153</v>
      </c>
      <c r="F28" s="7">
        <v>4.9144395499245164</v>
      </c>
      <c r="G28" s="7">
        <v>0.12441776008368886</v>
      </c>
      <c r="H28" s="7">
        <v>5.1773306329465365</v>
      </c>
      <c r="I28" s="7">
        <v>0.16566724260595589</v>
      </c>
      <c r="J28" s="7">
        <v>30.228161200201292</v>
      </c>
      <c r="K28" s="8">
        <v>20.6</v>
      </c>
    </row>
    <row r="29" spans="1:14" x14ac:dyDescent="0.2">
      <c r="A29" s="6">
        <v>1993</v>
      </c>
      <c r="B29" s="7">
        <v>4.8197442234611376</v>
      </c>
      <c r="C29" s="7">
        <v>9.5132858534602214</v>
      </c>
      <c r="D29" s="7">
        <v>18.520348339981012</v>
      </c>
      <c r="E29" s="7">
        <v>0.12508707260057661</v>
      </c>
      <c r="F29" s="7">
        <v>4.6787919652750745</v>
      </c>
      <c r="G29" s="7">
        <v>0.15128941816910799</v>
      </c>
      <c r="H29" s="7">
        <v>4.9551684560447589</v>
      </c>
      <c r="I29" s="7">
        <v>8.4283798422901397E-4</v>
      </c>
      <c r="J29" s="7">
        <v>37.809389710931363</v>
      </c>
      <c r="K29" s="8">
        <v>19.2</v>
      </c>
    </row>
    <row r="30" spans="1:14" x14ac:dyDescent="0.2">
      <c r="A30" s="6">
        <v>1994</v>
      </c>
      <c r="B30" s="7">
        <v>5.8912887736459432</v>
      </c>
      <c r="C30" s="7">
        <v>11.54633501818299</v>
      </c>
      <c r="D30" s="7">
        <v>22.629480985327181</v>
      </c>
      <c r="E30" s="7">
        <v>0.16765039080414179</v>
      </c>
      <c r="F30" s="7">
        <v>8.2667532641379875</v>
      </c>
      <c r="G30" s="7">
        <v>0.32154269098336885</v>
      </c>
      <c r="H30" s="7">
        <v>8.7559463459254978</v>
      </c>
      <c r="I30" s="7">
        <v>1.2766516525821829E-2</v>
      </c>
      <c r="J30" s="7">
        <v>48.835817639607441</v>
      </c>
      <c r="K30" s="8">
        <v>22</v>
      </c>
    </row>
    <row r="31" spans="1:14" x14ac:dyDescent="0.2">
      <c r="A31" s="6">
        <v>1995</v>
      </c>
      <c r="B31" s="7">
        <v>6.8977612735777729</v>
      </c>
      <c r="C31" s="7">
        <v>13.062972392098144</v>
      </c>
      <c r="D31" s="7">
        <v>25.938165439180565</v>
      </c>
      <c r="E31" s="7">
        <v>0.17498803913742969</v>
      </c>
      <c r="F31" s="7">
        <v>6.0766387621188951</v>
      </c>
      <c r="G31" s="7">
        <v>0.33217732319614079</v>
      </c>
      <c r="H31" s="7">
        <v>6.5838041244524659</v>
      </c>
      <c r="I31" s="7">
        <v>1.4377824436847886E-3</v>
      </c>
      <c r="J31" s="7">
        <v>52.484141011752641</v>
      </c>
      <c r="K31" s="8">
        <v>22.3</v>
      </c>
    </row>
    <row r="32" spans="1:14" x14ac:dyDescent="0.2">
      <c r="A32" s="6">
        <v>1996</v>
      </c>
      <c r="B32" s="7">
        <v>7.4618677785517571</v>
      </c>
      <c r="C32" s="7">
        <v>14.259926276465734</v>
      </c>
      <c r="D32" s="7">
        <v>28.391567653861316</v>
      </c>
      <c r="E32" s="7">
        <v>0.1910515395427356</v>
      </c>
      <c r="F32" s="7">
        <v>4.3655289180191321</v>
      </c>
      <c r="G32" s="7">
        <v>0.35604946963180373</v>
      </c>
      <c r="H32" s="7">
        <v>4.912629927193672</v>
      </c>
      <c r="I32" s="7">
        <v>0</v>
      </c>
      <c r="J32" s="7">
        <v>55.025991636072476</v>
      </c>
      <c r="K32" s="8">
        <v>22.5</v>
      </c>
    </row>
    <row r="33" spans="1:11" x14ac:dyDescent="0.2">
      <c r="A33" s="6">
        <v>1997</v>
      </c>
      <c r="B33" s="7">
        <v>8.0850225211267261</v>
      </c>
      <c r="C33" s="7">
        <v>15.926464864811265</v>
      </c>
      <c r="D33" s="7">
        <v>31.472933745497635</v>
      </c>
      <c r="E33" s="7">
        <v>0.19355526414294533</v>
      </c>
      <c r="F33" s="7">
        <v>4.1259894050307517</v>
      </c>
      <c r="G33" s="7">
        <v>0.42917805943990933</v>
      </c>
      <c r="H33" s="7">
        <v>4.7487227286136067</v>
      </c>
      <c r="I33" s="7">
        <v>7.7094886204477448E-3</v>
      </c>
      <c r="J33" s="7">
        <v>60.240853348669681</v>
      </c>
      <c r="K33" s="8">
        <v>23.279970647489183</v>
      </c>
    </row>
    <row r="34" spans="1:11" x14ac:dyDescent="0.2">
      <c r="A34" s="6">
        <v>1998</v>
      </c>
      <c r="B34" s="7">
        <v>10.634235583132334</v>
      </c>
      <c r="C34" s="7">
        <v>20.47890550050942</v>
      </c>
      <c r="D34" s="7">
        <v>41.621868175181397</v>
      </c>
      <c r="E34" s="7">
        <v>0.31822091775140743</v>
      </c>
      <c r="F34" s="7">
        <v>4.3719245709582824</v>
      </c>
      <c r="G34" s="7">
        <v>0.59717550117873375</v>
      </c>
      <c r="H34" s="7">
        <v>5.2873209898884239</v>
      </c>
      <c r="I34" s="7">
        <v>0.11070924816372871</v>
      </c>
      <c r="J34" s="7">
        <v>78.133039496875313</v>
      </c>
      <c r="K34" s="8">
        <v>24.567817417941747</v>
      </c>
    </row>
    <row r="35" spans="1:11" x14ac:dyDescent="0.2">
      <c r="A35" s="6">
        <v>1999</v>
      </c>
      <c r="B35" s="7">
        <v>13.843861784486329</v>
      </c>
      <c r="C35" s="7">
        <v>25.410325756880905</v>
      </c>
      <c r="D35" s="7">
        <v>52.102013143314686</v>
      </c>
      <c r="E35" s="7">
        <v>0.42513739498610553</v>
      </c>
      <c r="F35" s="7">
        <v>4.7070022483942697</v>
      </c>
      <c r="G35" s="7">
        <v>0.78185617713479705</v>
      </c>
      <c r="H35" s="7">
        <v>5.9139958205151721</v>
      </c>
      <c r="I35" s="7">
        <v>6.6187571114454918E-2</v>
      </c>
      <c r="J35" s="7">
        <v>97.336384076311546</v>
      </c>
      <c r="K35" s="8">
        <v>25.532875070634926</v>
      </c>
    </row>
    <row r="36" spans="1:11" x14ac:dyDescent="0.2">
      <c r="A36" s="6" t="s">
        <v>22</v>
      </c>
      <c r="B36" s="7">
        <v>17.618040699158897</v>
      </c>
      <c r="C36" s="7">
        <v>37.091812324770267</v>
      </c>
      <c r="D36" s="7">
        <v>72.805832438850871</v>
      </c>
      <c r="E36" s="7">
        <v>0.47669924813893938</v>
      </c>
      <c r="F36" s="7">
        <v>6.6708147516478729</v>
      </c>
      <c r="G36" s="7">
        <v>0.80069608501756317</v>
      </c>
      <c r="H36" s="7">
        <v>7.9482100848043755</v>
      </c>
      <c r="I36" s="7">
        <v>0.16757602274670982</v>
      </c>
      <c r="J36" s="7">
        <v>135.63147157033112</v>
      </c>
      <c r="K36" s="8">
        <v>32.523093384057546</v>
      </c>
    </row>
    <row r="37" spans="1:11" x14ac:dyDescent="0.2">
      <c r="A37" s="6">
        <v>2001</v>
      </c>
      <c r="B37" s="7">
        <v>21.602433322839175</v>
      </c>
      <c r="C37" s="7">
        <v>43.107196596917696</v>
      </c>
      <c r="D37" s="7">
        <v>87.18985421381808</v>
      </c>
      <c r="E37" s="7">
        <v>0.4315826266302098</v>
      </c>
      <c r="F37" s="7">
        <v>6.6190050049702647</v>
      </c>
      <c r="G37" s="7">
        <v>0.97868363580474904</v>
      </c>
      <c r="H37" s="7">
        <v>8.0292712674052229</v>
      </c>
      <c r="I37" s="7">
        <v>0.17550861553945352</v>
      </c>
      <c r="J37" s="7">
        <v>160.10426401651964</v>
      </c>
      <c r="K37" s="8">
        <v>35.348858847353732</v>
      </c>
    </row>
    <row r="38" spans="1:11" x14ac:dyDescent="0.2">
      <c r="A38" s="6">
        <v>2002</v>
      </c>
      <c r="B38" s="7">
        <v>26.97</v>
      </c>
      <c r="C38" s="7">
        <v>52.92</v>
      </c>
      <c r="D38" s="7">
        <v>109.88</v>
      </c>
      <c r="E38" s="7">
        <v>0.62</v>
      </c>
      <c r="F38" s="7">
        <v>7.34</v>
      </c>
      <c r="G38" s="7">
        <v>1.06</v>
      </c>
      <c r="H38" s="7">
        <v>9.02</v>
      </c>
      <c r="I38" s="7">
        <v>0.32000000000001705</v>
      </c>
      <c r="J38" s="7">
        <v>199.11</v>
      </c>
      <c r="K38" s="8">
        <v>37.018238607842044</v>
      </c>
    </row>
    <row r="39" spans="1:11" x14ac:dyDescent="0.2">
      <c r="A39" s="6">
        <v>2003</v>
      </c>
      <c r="B39" s="7">
        <v>31.538340999999999</v>
      </c>
      <c r="C39" s="7">
        <v>61.085790000000003</v>
      </c>
      <c r="D39" s="7">
        <v>122.15801399999999</v>
      </c>
      <c r="E39" s="7">
        <v>0.63800000000000001</v>
      </c>
      <c r="F39" s="7">
        <v>7.7148719999999997</v>
      </c>
      <c r="G39" s="7">
        <v>1.85</v>
      </c>
      <c r="H39" s="7">
        <v>10.202871999999999</v>
      </c>
      <c r="I39" s="7">
        <v>0.81</v>
      </c>
      <c r="J39" s="7">
        <v>225.795017</v>
      </c>
      <c r="K39" s="8">
        <v>39.199094651063071</v>
      </c>
    </row>
    <row r="40" spans="1:11" x14ac:dyDescent="0.2">
      <c r="A40" s="6">
        <v>2004</v>
      </c>
      <c r="B40" s="7">
        <v>36.000999999999998</v>
      </c>
      <c r="C40" s="7">
        <v>66</v>
      </c>
      <c r="D40" s="7">
        <v>131.71299999999999</v>
      </c>
      <c r="E40" s="7">
        <v>0.59799999999999998</v>
      </c>
      <c r="F40" s="7">
        <v>7.5640000000000001</v>
      </c>
      <c r="G40" s="7">
        <v>1.929</v>
      </c>
      <c r="H40" s="7">
        <v>10.091000000000001</v>
      </c>
      <c r="I40" s="7">
        <v>1.414999999999992</v>
      </c>
      <c r="J40" s="7">
        <v>245.22</v>
      </c>
      <c r="K40" s="8">
        <v>40.390497477446907</v>
      </c>
    </row>
    <row r="41" spans="1:11" x14ac:dyDescent="0.2">
      <c r="A41" s="6">
        <v>2005</v>
      </c>
      <c r="B41" s="7">
        <v>39.386000000000003</v>
      </c>
      <c r="C41" s="7">
        <v>69.132000000000005</v>
      </c>
      <c r="D41" s="7">
        <v>140.21</v>
      </c>
      <c r="E41" s="7">
        <v>0.56499999999999995</v>
      </c>
      <c r="F41" s="7">
        <v>5.5380000000000003</v>
      </c>
      <c r="G41" s="7">
        <v>2.4550000000000001</v>
      </c>
      <c r="H41" s="7">
        <v>8.5579999999999998</v>
      </c>
      <c r="I41" s="7">
        <v>1.61</v>
      </c>
      <c r="J41" s="7">
        <v>258.91000000000003</v>
      </c>
      <c r="K41" s="8">
        <v>40.657275078476971</v>
      </c>
    </row>
    <row r="42" spans="1:11" x14ac:dyDescent="0.2">
      <c r="A42" s="6">
        <v>2006</v>
      </c>
      <c r="B42" s="7">
        <v>43.83</v>
      </c>
      <c r="C42" s="7">
        <v>74.768000000000001</v>
      </c>
      <c r="D42" s="7">
        <v>148.96100000000001</v>
      </c>
      <c r="E42" s="7">
        <v>0.48</v>
      </c>
      <c r="F42" s="7">
        <v>5.5</v>
      </c>
      <c r="G42" s="7">
        <v>4.0789999999999997</v>
      </c>
      <c r="H42" s="7">
        <v>10.059000000000001</v>
      </c>
      <c r="I42" s="7">
        <v>1.69</v>
      </c>
      <c r="J42" s="7">
        <v>279.30800000000005</v>
      </c>
      <c r="K42" s="8">
        <v>41.443307535254739</v>
      </c>
    </row>
    <row r="43" spans="1:11" x14ac:dyDescent="0.2">
      <c r="A43" s="6">
        <v>2007</v>
      </c>
      <c r="B43" s="7">
        <v>49.533000000000001</v>
      </c>
      <c r="C43" s="7">
        <v>77.796999999999997</v>
      </c>
      <c r="D43" s="7">
        <v>160.30000000000001</v>
      </c>
      <c r="E43" s="7">
        <v>0.39</v>
      </c>
      <c r="F43" s="7">
        <v>5.57</v>
      </c>
      <c r="G43" s="7">
        <v>5.2069999999999999</v>
      </c>
      <c r="H43" s="7">
        <v>11.167</v>
      </c>
      <c r="I43" s="7">
        <v>0.28399999999999997</v>
      </c>
      <c r="J43" s="7">
        <v>299.08099999999996</v>
      </c>
      <c r="K43" s="8">
        <v>42.752119158911896</v>
      </c>
    </row>
    <row r="44" spans="1:11" x14ac:dyDescent="0.2">
      <c r="A44" s="6">
        <v>2008</v>
      </c>
      <c r="B44" s="7">
        <v>58.536999999999999</v>
      </c>
      <c r="C44" s="7">
        <v>86.257000000000005</v>
      </c>
      <c r="D44" s="7">
        <v>184.2</v>
      </c>
      <c r="E44" s="7">
        <v>0.54600000000000004</v>
      </c>
      <c r="F44" s="7">
        <v>8.2929999999999993</v>
      </c>
      <c r="G44" s="7">
        <v>6.8109999999999999</v>
      </c>
      <c r="H44" s="7">
        <v>15.65</v>
      </c>
      <c r="I44" s="7">
        <v>0.47599999999999998</v>
      </c>
      <c r="J44" s="7">
        <v>345.12</v>
      </c>
      <c r="K44" s="8">
        <v>49.33316179939105</v>
      </c>
    </row>
    <row r="45" spans="1:11" x14ac:dyDescent="0.2">
      <c r="A45" s="6">
        <v>2009</v>
      </c>
      <c r="B45" s="7">
        <v>64.831000000000003</v>
      </c>
      <c r="C45" s="7">
        <v>90.450999999999993</v>
      </c>
      <c r="D45" s="7">
        <v>184.565</v>
      </c>
      <c r="E45" s="7">
        <v>0.56499999999999995</v>
      </c>
      <c r="F45" s="7">
        <v>7.37</v>
      </c>
      <c r="G45" s="7">
        <v>11.034000000000001</v>
      </c>
      <c r="H45" s="7">
        <v>18.969000000000001</v>
      </c>
      <c r="I45" s="7">
        <v>0.54200000000000004</v>
      </c>
      <c r="J45" s="7">
        <v>359.35799999999995</v>
      </c>
      <c r="K45" s="8">
        <v>46.502461269300639</v>
      </c>
    </row>
    <row r="46" spans="1:11" x14ac:dyDescent="0.2">
      <c r="A46" s="6" t="s">
        <v>21</v>
      </c>
      <c r="B46" s="7">
        <v>65.407586249999994</v>
      </c>
      <c r="C46" s="7">
        <v>93.734414330000007</v>
      </c>
      <c r="D46" s="7">
        <v>183.78196552</v>
      </c>
      <c r="E46" s="28" t="s">
        <v>25</v>
      </c>
      <c r="F46" s="28" t="s">
        <v>25</v>
      </c>
      <c r="G46" s="28" t="s">
        <v>25</v>
      </c>
      <c r="H46" s="7">
        <v>18.949275230000001</v>
      </c>
      <c r="I46" s="7">
        <v>0.38782406000000003</v>
      </c>
      <c r="J46" s="7">
        <v>362.26106539000006</v>
      </c>
      <c r="K46" s="8">
        <v>47.248737277127503</v>
      </c>
    </row>
    <row r="47" spans="1:11" x14ac:dyDescent="0.2">
      <c r="A47" s="15">
        <v>2011</v>
      </c>
      <c r="B47" s="16">
        <v>58.99830257</v>
      </c>
      <c r="C47" s="16">
        <v>86.144990289999996</v>
      </c>
      <c r="D47" s="16">
        <v>172.32058387999999</v>
      </c>
      <c r="E47" s="28" t="s">
        <v>25</v>
      </c>
      <c r="F47" s="28" t="s">
        <v>25</v>
      </c>
      <c r="G47" s="28" t="s">
        <v>25</v>
      </c>
      <c r="H47" s="16">
        <v>18.414157800000002</v>
      </c>
      <c r="I47" s="16">
        <v>0.37735733999999999</v>
      </c>
      <c r="J47" s="16">
        <v>336.25539187999999</v>
      </c>
      <c r="K47" s="17">
        <v>47.2</v>
      </c>
    </row>
    <row r="48" spans="1:11" ht="12.75" thickBot="1" x14ac:dyDescent="0.25">
      <c r="A48" s="18">
        <v>2012</v>
      </c>
      <c r="B48" s="19">
        <v>59.27471508</v>
      </c>
      <c r="C48" s="19">
        <v>86.405940150000006</v>
      </c>
      <c r="D48" s="19">
        <v>166.84048483999999</v>
      </c>
      <c r="E48" s="29" t="s">
        <v>25</v>
      </c>
      <c r="F48" s="30" t="s">
        <v>25</v>
      </c>
      <c r="G48" s="30" t="s">
        <v>25</v>
      </c>
      <c r="H48" s="19">
        <v>20.380136879999998</v>
      </c>
      <c r="I48" s="19">
        <v>0.21736921000000001</v>
      </c>
      <c r="J48" s="19">
        <v>333.11864616000003</v>
      </c>
      <c r="K48" s="20">
        <v>46.83</v>
      </c>
    </row>
    <row r="49" spans="1:12" ht="12.75" thickTop="1" x14ac:dyDescent="0.2">
      <c r="A49" s="11" t="s">
        <v>23</v>
      </c>
      <c r="B49" s="12">
        <v>56.557622700000003</v>
      </c>
      <c r="C49" s="12">
        <v>81.276131640000003</v>
      </c>
      <c r="D49" s="12">
        <v>160.19665896000001</v>
      </c>
      <c r="E49" s="12" t="s">
        <v>25</v>
      </c>
      <c r="F49" s="12" t="s">
        <v>25</v>
      </c>
      <c r="G49" s="12" t="s">
        <v>25</v>
      </c>
      <c r="H49" s="12">
        <v>19.78776337</v>
      </c>
      <c r="I49" s="12">
        <v>0.25402418999999998</v>
      </c>
      <c r="J49" s="12">
        <v>318.07220086000001</v>
      </c>
      <c r="K49" s="13">
        <v>46.724015800438238</v>
      </c>
    </row>
    <row r="50" spans="1:12" x14ac:dyDescent="0.2">
      <c r="A50" s="11">
        <v>2014</v>
      </c>
      <c r="B50" s="12">
        <v>58.512642149999998</v>
      </c>
      <c r="C50" s="12">
        <v>83.174053459999996</v>
      </c>
      <c r="D50" s="12">
        <v>172.11374781000001</v>
      </c>
      <c r="E50" s="28" t="s">
        <v>25</v>
      </c>
      <c r="F50" s="28" t="s">
        <v>25</v>
      </c>
      <c r="G50" s="28" t="s">
        <v>25</v>
      </c>
      <c r="H50" s="12">
        <v>20.73505724</v>
      </c>
      <c r="I50" s="12">
        <v>0.22799142999999999</v>
      </c>
      <c r="J50" s="12">
        <v>334.76349209</v>
      </c>
      <c r="K50" s="13">
        <v>47.753027030096277</v>
      </c>
    </row>
    <row r="51" spans="1:12" x14ac:dyDescent="0.2">
      <c r="A51" s="11">
        <v>2015</v>
      </c>
      <c r="B51" s="12">
        <v>59.985749749999997</v>
      </c>
      <c r="C51" s="12">
        <v>82.053807030000002</v>
      </c>
      <c r="D51" s="12">
        <v>176.7805334</v>
      </c>
      <c r="E51" s="28" t="s">
        <v>25</v>
      </c>
      <c r="F51" s="28" t="s">
        <v>25</v>
      </c>
      <c r="G51" s="28" t="s">
        <v>25</v>
      </c>
      <c r="H51" s="12">
        <v>20.762760419999999</v>
      </c>
      <c r="I51" s="12">
        <v>0.37927106999999999</v>
      </c>
      <c r="J51" s="12">
        <v>339.96212166999999</v>
      </c>
      <c r="K51" s="13">
        <v>47.989084508283639</v>
      </c>
    </row>
    <row r="52" spans="1:12" ht="12" customHeight="1" x14ac:dyDescent="0.2">
      <c r="A52" s="11" t="s">
        <v>24</v>
      </c>
      <c r="B52" s="12">
        <v>64.021852210000006</v>
      </c>
      <c r="C52" s="12">
        <v>87.335701009999994</v>
      </c>
      <c r="D52" s="12">
        <v>197.37452440999999</v>
      </c>
      <c r="E52" s="28" t="s">
        <v>25</v>
      </c>
      <c r="F52" s="28" t="s">
        <v>25</v>
      </c>
      <c r="G52" s="28" t="s">
        <v>25</v>
      </c>
      <c r="H52" s="12">
        <v>21.915170249999999</v>
      </c>
      <c r="I52" s="12">
        <v>0.19804010999999999</v>
      </c>
      <c r="J52" s="12">
        <v>370.84528798999997</v>
      </c>
      <c r="K52" s="13">
        <v>47.065761802909265</v>
      </c>
    </row>
    <row r="53" spans="1:12" ht="12" customHeight="1" x14ac:dyDescent="0.2">
      <c r="A53" s="11">
        <v>2017</v>
      </c>
      <c r="B53" s="12">
        <v>76.555630620000002</v>
      </c>
      <c r="C53" s="12">
        <v>101.56117553999999</v>
      </c>
      <c r="D53" s="12">
        <v>239.06538208000001</v>
      </c>
      <c r="E53" s="28" t="s">
        <v>25</v>
      </c>
      <c r="F53" s="28" t="s">
        <v>25</v>
      </c>
      <c r="G53" s="28" t="s">
        <v>25</v>
      </c>
      <c r="H53" s="12">
        <v>27.97034992</v>
      </c>
      <c r="I53" s="12">
        <v>-5.6544940000000002E-2</v>
      </c>
      <c r="J53" s="12">
        <v>445.09599322000003</v>
      </c>
      <c r="K53" s="13">
        <v>47.714560798195969</v>
      </c>
    </row>
    <row r="54" spans="1:12" ht="12" customHeight="1" x14ac:dyDescent="0.2">
      <c r="A54" s="11">
        <v>2018</v>
      </c>
      <c r="B54" s="12">
        <v>79.209415859999993</v>
      </c>
      <c r="C54" s="12">
        <v>102.84352083</v>
      </c>
      <c r="D54" s="12">
        <v>246.29913271999999</v>
      </c>
      <c r="E54" s="28" t="s">
        <v>25</v>
      </c>
      <c r="F54" s="28" t="s">
        <v>25</v>
      </c>
      <c r="G54" s="28" t="s">
        <v>25</v>
      </c>
      <c r="H54" s="12">
        <v>29.233303200000002</v>
      </c>
      <c r="I54" s="12">
        <v>0.27700172000000001</v>
      </c>
      <c r="J54" s="12">
        <v>457.86237433000002</v>
      </c>
      <c r="K54" s="13">
        <v>48.313913468323598</v>
      </c>
    </row>
    <row r="55" spans="1:12" ht="12" customHeight="1" x14ac:dyDescent="0.2">
      <c r="A55" s="11">
        <v>2019</v>
      </c>
      <c r="B55" s="12">
        <v>79.855525999999998</v>
      </c>
      <c r="C55" s="12">
        <v>100.822362</v>
      </c>
      <c r="D55" s="12">
        <v>254.533006</v>
      </c>
      <c r="E55" s="28" t="s">
        <v>25</v>
      </c>
      <c r="F55" s="28" t="s">
        <v>25</v>
      </c>
      <c r="G55" s="28" t="s">
        <v>25</v>
      </c>
      <c r="H55" s="12">
        <v>29.192712</v>
      </c>
      <c r="I55" s="12">
        <v>0.244892</v>
      </c>
      <c r="J55" s="12">
        <v>464.64849799999996</v>
      </c>
      <c r="K55" s="13">
        <v>48.732843950096253</v>
      </c>
      <c r="L55" s="26"/>
    </row>
    <row r="56" spans="1:12" ht="12" customHeight="1" x14ac:dyDescent="0.2">
      <c r="A56" s="11">
        <v>2020</v>
      </c>
      <c r="B56" s="12">
        <v>78.010722999999999</v>
      </c>
      <c r="C56" s="12">
        <v>99.489604999999997</v>
      </c>
      <c r="D56" s="12">
        <v>249.969312</v>
      </c>
      <c r="E56" s="28" t="s">
        <v>25</v>
      </c>
      <c r="F56" s="28" t="s">
        <v>25</v>
      </c>
      <c r="G56" s="28" t="s">
        <v>25</v>
      </c>
      <c r="H56" s="12">
        <v>27.987016000000001</v>
      </c>
      <c r="I56" s="12">
        <v>0.24216699999999999</v>
      </c>
      <c r="J56" s="12">
        <v>455.39882299999999</v>
      </c>
      <c r="K56" s="13">
        <v>48.207733002112398</v>
      </c>
      <c r="L56" s="26"/>
    </row>
    <row r="57" spans="1:12" ht="12" customHeight="1" x14ac:dyDescent="0.2">
      <c r="A57" s="11">
        <v>2021</v>
      </c>
      <c r="B57" s="12">
        <v>70.140965410000007</v>
      </c>
      <c r="C57" s="12">
        <v>96.013584210000005</v>
      </c>
      <c r="D57" s="12">
        <v>254.35135088999999</v>
      </c>
      <c r="E57" s="28" t="s">
        <v>25</v>
      </c>
      <c r="F57" s="28" t="s">
        <v>25</v>
      </c>
      <c r="G57" s="28" t="s">
        <v>25</v>
      </c>
      <c r="H57" s="12">
        <v>27.95135479</v>
      </c>
      <c r="I57" s="12">
        <v>0.26813281</v>
      </c>
      <c r="J57" s="12">
        <v>448.72538810999998</v>
      </c>
      <c r="K57" s="13">
        <v>47.782321294776061</v>
      </c>
      <c r="L57" s="26"/>
    </row>
    <row r="58" spans="1:12" ht="12" customHeight="1" x14ac:dyDescent="0.2">
      <c r="A58" s="11">
        <v>2022</v>
      </c>
      <c r="B58" s="12">
        <v>79.06</v>
      </c>
      <c r="C58" s="12">
        <v>97.48</v>
      </c>
      <c r="D58" s="12">
        <v>273.25</v>
      </c>
      <c r="E58" s="28" t="s">
        <v>25</v>
      </c>
      <c r="F58" s="28" t="s">
        <v>25</v>
      </c>
      <c r="G58" s="28" t="s">
        <v>25</v>
      </c>
      <c r="H58" s="12">
        <v>28.99</v>
      </c>
      <c r="I58" s="12">
        <v>0.35</v>
      </c>
      <c r="J58" s="12">
        <v>479.14</v>
      </c>
      <c r="K58" s="13">
        <v>47.9</v>
      </c>
      <c r="L58" s="27"/>
    </row>
    <row r="59" spans="1:12" ht="12" customHeight="1" x14ac:dyDescent="0.2">
      <c r="A59" s="11">
        <v>2023</v>
      </c>
      <c r="B59" s="12">
        <v>80.55</v>
      </c>
      <c r="C59" s="12">
        <v>99.71</v>
      </c>
      <c r="D59" s="12">
        <v>288.67</v>
      </c>
      <c r="E59" s="28" t="s">
        <v>25</v>
      </c>
      <c r="F59" s="28" t="s">
        <v>25</v>
      </c>
      <c r="G59" s="28" t="s">
        <v>25</v>
      </c>
      <c r="H59" s="12">
        <v>32.03</v>
      </c>
      <c r="I59" s="12">
        <v>0.51</v>
      </c>
      <c r="J59" s="12">
        <v>501.47</v>
      </c>
      <c r="K59" s="13">
        <v>47.79</v>
      </c>
      <c r="L59" s="27"/>
    </row>
    <row r="60" spans="1:12" ht="30" customHeight="1" x14ac:dyDescent="0.2">
      <c r="A60" s="34" t="s">
        <v>20</v>
      </c>
      <c r="B60" s="35"/>
      <c r="C60" s="35"/>
      <c r="D60" s="35"/>
      <c r="E60" s="35"/>
      <c r="F60" s="35"/>
      <c r="G60" s="35"/>
      <c r="H60" s="35"/>
      <c r="I60" s="35"/>
      <c r="J60" s="35"/>
      <c r="K60" s="35"/>
    </row>
    <row r="61" spans="1:12" ht="15" customHeight="1" x14ac:dyDescent="0.2">
      <c r="A61" s="10" t="s">
        <v>19</v>
      </c>
      <c r="B61" s="9"/>
      <c r="C61" s="9"/>
      <c r="D61" s="9"/>
      <c r="E61" s="9"/>
      <c r="F61" s="9"/>
      <c r="G61" s="9"/>
      <c r="H61" s="9"/>
      <c r="I61" s="9"/>
      <c r="J61" s="9"/>
      <c r="K61" s="9"/>
    </row>
    <row r="62" spans="1:12" ht="15" customHeight="1" x14ac:dyDescent="0.2">
      <c r="A62" s="14" t="s">
        <v>18</v>
      </c>
    </row>
    <row r="63" spans="1:12" ht="15" customHeight="1" x14ac:dyDescent="0.2">
      <c r="A63" s="10" t="s">
        <v>17</v>
      </c>
    </row>
  </sheetData>
  <mergeCells count="13">
    <mergeCell ref="J8:J9"/>
    <mergeCell ref="A6:K6"/>
    <mergeCell ref="K8:K9"/>
    <mergeCell ref="A60:K60"/>
    <mergeCell ref="A8:A9"/>
    <mergeCell ref="B8:B9"/>
    <mergeCell ref="C8:C9"/>
    <mergeCell ref="D8:D9"/>
    <mergeCell ref="E8:E9"/>
    <mergeCell ref="F8:F9"/>
    <mergeCell ref="G8:G9"/>
    <mergeCell ref="H8:H9"/>
    <mergeCell ref="I8:I9"/>
  </mergeCells>
  <pageMargins left="0.19685039370078741" right="0.19685039370078741" top="0.19685039370078741" bottom="0.19685039370078741" header="0.47244094488188981" footer="0.47244094488188981"/>
  <pageSetup paperSize="9" scale="94" orientation="portrait" r:id="rId1"/>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Data</vt:lpstr>
      <vt:lpstr>Data!Print_Area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Marianne Loutsch</dc:creator>
  <cp:lastModifiedBy>Ioana Salagean</cp:lastModifiedBy>
  <cp:lastPrinted>2013-12-16T15:34:44Z</cp:lastPrinted>
  <dcterms:created xsi:type="dcterms:W3CDTF">2012-09-10T12:59:14Z</dcterms:created>
  <dcterms:modified xsi:type="dcterms:W3CDTF">2024-08-13T06:40:57Z</dcterms:modified>
</cp:coreProperties>
</file>