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Publications\Rapport général\RG2023\AM\AM_1\ISOG\tab\"/>
    </mc:Choice>
  </mc:AlternateContent>
  <xr:revisionPtr revIDLastSave="0" documentId="13_ncr:1_{FAB3CB7E-265B-4546-B9D3-35ADBC31A107}" xr6:coauthVersionLast="47" xr6:coauthVersionMax="47" xr10:uidLastSave="{00000000-0000-0000-0000-000000000000}"/>
  <bookViews>
    <workbookView xWindow="-120" yWindow="-120" windowWidth="29040" windowHeight="15840" xr2:uid="{00000000-000D-0000-FFFF-FFFF00000000}"/>
  </bookViews>
  <sheets>
    <sheet name="Data" sheetId="1" r:id="rId1"/>
  </sheets>
  <definedNames>
    <definedName name="_xlnm.Print_Area" localSheetId="0">Data!$A$1:$J$36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E24" i="1"/>
  <c r="D24" i="1"/>
  <c r="E21" i="1"/>
  <c r="E25" i="1" s="1"/>
  <c r="E27" i="1" s="1"/>
  <c r="D21" i="1"/>
  <c r="D25" i="1" s="1"/>
  <c r="D27" i="1" s="1"/>
  <c r="C21" i="1"/>
  <c r="B21" i="1"/>
  <c r="B25" i="1" s="1"/>
  <c r="B27" i="1" s="1"/>
  <c r="E14" i="1"/>
  <c r="D14" i="1"/>
  <c r="C14" i="1"/>
  <c r="B14" i="1"/>
  <c r="C23" i="1" l="1"/>
  <c r="C22" i="1"/>
  <c r="E28" i="1"/>
  <c r="D28" i="1"/>
  <c r="C15" i="1"/>
  <c r="D15" i="1"/>
  <c r="D22" i="1"/>
  <c r="D23" i="1"/>
  <c r="D26" i="1"/>
  <c r="C25" i="1"/>
  <c r="C27" i="1" s="1"/>
  <c r="E15" i="1"/>
  <c r="E22" i="1"/>
  <c r="E23" i="1"/>
  <c r="E26" i="1"/>
  <c r="B15" i="1"/>
  <c r="B22" i="1"/>
  <c r="B23" i="1"/>
  <c r="B24" i="1" s="1"/>
  <c r="B28" i="1" l="1"/>
  <c r="B26" i="1"/>
  <c r="C24" i="1"/>
  <c r="C28" i="1" l="1"/>
  <c r="C26" i="1"/>
</calcChain>
</file>

<file path=xl/sharedStrings.xml><?xml version="1.0" encoding="utf-8"?>
<sst xmlns="http://schemas.openxmlformats.org/spreadsheetml/2006/main" count="35" uniqueCount="34">
  <si>
    <t>Domaine: assurance maladie  maternité (AM)</t>
  </si>
  <si>
    <t>Unité(s): millions EUR</t>
  </si>
  <si>
    <t>Exercice</t>
  </si>
  <si>
    <t xml:space="preserve">2009 </t>
  </si>
  <si>
    <t>2010</t>
  </si>
  <si>
    <t>2011</t>
  </si>
  <si>
    <t>2012</t>
  </si>
  <si>
    <t>N.i. du coût de la vie (moyenne annuelle)</t>
  </si>
  <si>
    <t>Recettes</t>
  </si>
  <si>
    <t xml:space="preserve">Cotisations </t>
  </si>
  <si>
    <t>Cotisations forfaitaires Etat</t>
  </si>
  <si>
    <t>Autres recettes</t>
  </si>
  <si>
    <t>TOTAL DES RECETTES COURANTES</t>
  </si>
  <si>
    <t>Variation annuelle en %</t>
  </si>
  <si>
    <t>Dépenses</t>
  </si>
  <si>
    <t>Frais d'administration</t>
  </si>
  <si>
    <t>Prestations en nature</t>
  </si>
  <si>
    <t>Autres dépenses</t>
  </si>
  <si>
    <t>TOTAL DES DEPENSES COURANTES</t>
  </si>
  <si>
    <t>Solde des opérations courantes</t>
  </si>
  <si>
    <t xml:space="preserve">Réserve globale </t>
  </si>
  <si>
    <t>Taux réserve globale / dépenses courantes</t>
  </si>
  <si>
    <t>Excédent/découvert cumulé (après opérations sur réserve)</t>
  </si>
  <si>
    <t>Taux de cotisation unique pour prestations en nature</t>
  </si>
  <si>
    <t>Majoration pour assurés couverts par une prestation en espèce</t>
  </si>
  <si>
    <t>Taux d'équilibre de l'exercice</t>
  </si>
  <si>
    <t>Evolution financière globale de l'assurance maladie-maternité</t>
  </si>
  <si>
    <t xml:space="preserve">Source(s): CNS </t>
  </si>
  <si>
    <t>Résultat de l'exercice</t>
  </si>
  <si>
    <t>Année(s) de référence: 2018-2022</t>
  </si>
  <si>
    <r>
      <t xml:space="preserve">Prestations en espèces </t>
    </r>
    <r>
      <rPr>
        <vertAlign val="superscript"/>
        <sz val="8"/>
        <rFont val="Arial"/>
        <family val="2"/>
      </rPr>
      <t>f)</t>
    </r>
  </si>
  <si>
    <t>Réserve minimale</t>
  </si>
  <si>
    <r>
      <t xml:space="preserve">Autres contributions de l'Etat </t>
    </r>
    <r>
      <rPr>
        <vertAlign val="superscript"/>
        <sz val="8"/>
        <rFont val="Arial"/>
        <family val="2"/>
      </rPr>
      <t xml:space="preserve"> c) d) e)</t>
    </r>
  </si>
  <si>
    <t>Information(s) supplémentaire(s): données comptables
                                                      données ajustées pour éliminer les biais provoqués par la comptabilisation des provisions, y compris les reports
                                                      c) Y compris une dotation de 20 millions EUR : l’article 14 de la loi du 27 décembre 2010 prévoit le paiement par l’Etat d’une dotation
                                                      annuelle de 20 millions EUR pour compenser les charges supplémentaires incombant à la CNS, du fait de l’incorporation des
                                                      prestations en espèces de maternité dans le régime général. Cette disposition est prolongée par le projet de loi relatif au budget 
                                                     des recettes et des dépenses de l’Etat pour l’exercice 2022 jusqu’au 31 décembre 2023 (art. 38).
                                                     d) Y compris, sur base de la loi du 15 décembre 2020 autorisant la participation de l’Etat au financement des mesures prises en
                                                     charge par l’assurance maladie-maternité dans le cadre de la crise sanitaire due à la pandémie COVID-19 et modifiant la loi modifiée
                                                     du 20 décembre 2019 concernant le budget des recettes et des dépenses de l’Etat pour l’exercice 2020, l’imputation sur l’exercice
                                                     2020 d’une recette de 386 millions EUR correspondant au remboursement par l’Etat lié à des dépenses concernant l’exercice 2020
                                                     dans le cadre des mesures prises dans le contexte de la lutte contre le virus COVID-19. Le versement des 386 millions EUR se
                                                     répartit sur les exercices 2020 à 2023, à raison de 200 millions EUR en 2020 et de 62 millions EUR par an entre 2021 et 2023.
                                                    e) En 2022, versement d'une dotation de 37,5 millions EUR de l'Etat à la CNS dans le cadre des mesures prises dans le contexte 
                                                    de la lutte contre le virus COVID-19. Ce montant correspond à la dette de l'Etat envers la CNS cumulée sur les exercices 2020, 
                                                    2021 et 2022.
                                                    f) Y compris la part patronale des cotisations pour les prestations en espèces.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</si>
</sst>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
    <numFmt numFmtId="166" formatCode="0.0%"/>
    <numFmt numFmtId="167" formatCode="0.0"/>
  </numFmts>
  <fonts count="12" x14ac:knownFonts="1">
    <font>
      <sz val="11"/>
      <color theme="1"/>
      <name val="Calibri"/>
      <family val="2"/>
      <scheme val="minor"/>
    </font>
    <font>
      <sz val="11"/>
      <color theme="1"/>
      <name val="Calibri"/>
      <family val="2"/>
      <scheme val="minor"/>
    </font>
    <font>
      <b/>
      <sz val="10"/>
      <name val="Arial"/>
      <family val="2"/>
    </font>
    <font>
      <b/>
      <sz val="10"/>
      <name val="Courier New"/>
      <family val="3"/>
    </font>
    <font>
      <sz val="10"/>
      <name val="Arial"/>
      <family val="2"/>
    </font>
    <font>
      <sz val="8"/>
      <name val="Arial"/>
      <family val="2"/>
    </font>
    <font>
      <sz val="12"/>
      <name val="Arial"/>
      <family val="2"/>
    </font>
    <font>
      <sz val="8"/>
      <name val="Courier New"/>
      <family val="3"/>
    </font>
    <font>
      <vertAlign val="superscript"/>
      <sz val="8"/>
      <name val="Arial"/>
      <family val="2"/>
    </font>
    <font>
      <b/>
      <sz val="8"/>
      <name val="Arial"/>
      <family val="2"/>
    </font>
    <font>
      <i/>
      <sz val="8"/>
      <name val="Arial"/>
      <family val="2"/>
    </font>
    <font>
      <sz val="8"/>
      <name val="MS Sans Serif"/>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2" fillId="2" borderId="0" xfId="0" applyNumberFormat="1" applyFont="1" applyFill="1" applyAlignment="1">
      <alignment vertical="center"/>
    </xf>
    <xf numFmtId="0" fontId="3" fillId="2" borderId="0" xfId="0" applyNumberFormat="1" applyFont="1" applyFill="1" applyAlignment="1" applyProtection="1">
      <protection locked="0"/>
    </xf>
    <xf numFmtId="0" fontId="4" fillId="2" borderId="0" xfId="0" applyNumberFormat="1" applyFont="1" applyFill="1" applyAlignment="1"/>
    <xf numFmtId="0" fontId="5" fillId="2" borderId="0" xfId="0" applyFont="1" applyFill="1" applyAlignment="1">
      <alignment vertical="center"/>
    </xf>
    <xf numFmtId="0" fontId="6" fillId="2" borderId="0" xfId="0" applyNumberFormat="1" applyFont="1" applyFill="1" applyAlignment="1"/>
    <xf numFmtId="0" fontId="4" fillId="2" borderId="0" xfId="0" applyNumberFormat="1" applyFont="1" applyFill="1" applyBorder="1" applyAlignment="1"/>
    <xf numFmtId="0" fontId="2" fillId="2" borderId="0" xfId="0" applyNumberFormat="1" applyFont="1" applyFill="1" applyBorder="1" applyAlignment="1"/>
    <xf numFmtId="0" fontId="3" fillId="2" borderId="0" xfId="0" applyNumberFormat="1" applyFont="1" applyFill="1" applyBorder="1" applyAlignment="1" applyProtection="1">
      <protection locked="0"/>
    </xf>
    <xf numFmtId="165" fontId="2" fillId="2" borderId="0" xfId="0" applyNumberFormat="1" applyFont="1" applyFill="1" applyBorder="1" applyAlignment="1">
      <alignment vertical="center"/>
    </xf>
    <xf numFmtId="166" fontId="2" fillId="2" borderId="0" xfId="0" applyNumberFormat="1" applyFont="1" applyFill="1" applyBorder="1" applyAlignment="1"/>
    <xf numFmtId="167" fontId="2" fillId="2" borderId="0" xfId="0" applyNumberFormat="1" applyFont="1" applyFill="1" applyBorder="1" applyAlignment="1"/>
    <xf numFmtId="0" fontId="4" fillId="2" borderId="0" xfId="0" applyFont="1" applyFill="1" applyAlignment="1">
      <alignment vertical="top"/>
    </xf>
    <xf numFmtId="0" fontId="5" fillId="2" borderId="0" xfId="0" applyNumberFormat="1" applyFont="1" applyFill="1" applyAlignment="1"/>
    <xf numFmtId="0" fontId="7" fillId="2" borderId="0" xfId="0" applyNumberFormat="1" applyFont="1" applyFill="1" applyAlignment="1" applyProtection="1">
      <protection locked="0"/>
    </xf>
    <xf numFmtId="0" fontId="4" fillId="2" borderId="0" xfId="0" applyNumberFormat="1" applyFont="1" applyFill="1" applyAlignment="1">
      <alignment vertical="center"/>
    </xf>
    <xf numFmtId="164" fontId="4" fillId="2" borderId="0" xfId="0" applyNumberFormat="1" applyFont="1" applyFill="1" applyAlignment="1"/>
    <xf numFmtId="0" fontId="8" fillId="2" borderId="0" xfId="0" applyFont="1" applyFill="1" applyAlignment="1">
      <alignment vertical="center"/>
    </xf>
    <xf numFmtId="0" fontId="9" fillId="2" borderId="1" xfId="0" applyNumberFormat="1" applyFont="1" applyFill="1" applyBorder="1" applyAlignment="1">
      <alignment vertical="center"/>
    </xf>
    <xf numFmtId="0" fontId="7" fillId="2" borderId="1" xfId="0" applyFont="1" applyFill="1" applyBorder="1" applyAlignment="1">
      <alignment vertical="center"/>
    </xf>
    <xf numFmtId="0" fontId="5" fillId="2"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9" fillId="2" borderId="1" xfId="0" applyNumberFormat="1" applyFont="1" applyFill="1" applyBorder="1" applyAlignment="1">
      <alignment vertical="center"/>
    </xf>
    <xf numFmtId="0" fontId="10" fillId="2" borderId="1" xfId="0" applyNumberFormat="1" applyFont="1" applyFill="1" applyBorder="1" applyAlignment="1">
      <alignment vertical="center"/>
    </xf>
    <xf numFmtId="166" fontId="10" fillId="2" borderId="1" xfId="0" applyNumberFormat="1" applyFont="1" applyFill="1" applyBorder="1" applyAlignment="1">
      <alignment vertical="center"/>
    </xf>
    <xf numFmtId="166" fontId="10" fillId="2" borderId="1" xfId="1" applyNumberFormat="1" applyFont="1" applyFill="1" applyBorder="1" applyAlignment="1">
      <alignment vertical="center"/>
    </xf>
    <xf numFmtId="166" fontId="5" fillId="2" borderId="1" xfId="0" applyNumberFormat="1" applyFont="1" applyFill="1" applyBorder="1" applyAlignment="1">
      <alignment vertical="center"/>
    </xf>
    <xf numFmtId="0" fontId="9" fillId="2" borderId="1" xfId="0" applyFont="1" applyFill="1" applyBorder="1" applyAlignment="1">
      <alignment vertical="center" wrapText="1"/>
    </xf>
    <xf numFmtId="0" fontId="5" fillId="2" borderId="1" xfId="0" applyNumberFormat="1" applyFont="1" applyFill="1" applyBorder="1" applyAlignment="1">
      <alignment vertical="center" wrapText="1"/>
    </xf>
    <xf numFmtId="10" fontId="11" fillId="2" borderId="1" xfId="0" applyNumberFormat="1" applyFont="1" applyFill="1" applyBorder="1" applyAlignment="1" applyProtection="1">
      <alignment vertical="center"/>
    </xf>
    <xf numFmtId="10" fontId="5" fillId="2" borderId="1" xfId="0" applyNumberFormat="1" applyFont="1" applyFill="1" applyBorder="1" applyAlignment="1" applyProtection="1">
      <alignment vertical="center"/>
    </xf>
    <xf numFmtId="0" fontId="8" fillId="2" borderId="0" xfId="0" applyNumberFormat="1" applyFont="1" applyFill="1" applyAlignment="1">
      <alignment horizontal="left" vertical="center" wrapText="1"/>
    </xf>
    <xf numFmtId="0" fontId="5" fillId="2" borderId="0" xfId="0" applyNumberFormat="1" applyFont="1" applyFill="1" applyAlignment="1">
      <alignment horizontal="left" vertical="center" wrapText="1"/>
    </xf>
    <xf numFmtId="0" fontId="5" fillId="2" borderId="0" xfId="0" applyNumberFormat="1" applyFont="1" applyFill="1" applyAlignment="1">
      <alignment vertical="center"/>
    </xf>
    <xf numFmtId="166" fontId="5" fillId="0" borderId="1" xfId="0" applyNumberFormat="1" applyFont="1" applyFill="1" applyBorder="1" applyAlignment="1">
      <alignment vertical="center"/>
    </xf>
    <xf numFmtId="164" fontId="9" fillId="0" borderId="1" xfId="0" applyNumberFormat="1" applyFont="1" applyFill="1" applyBorder="1" applyAlignment="1">
      <alignment vertical="center"/>
    </xf>
    <xf numFmtId="0" fontId="4" fillId="0" borderId="0" xfId="0" applyNumberFormat="1" applyFont="1" applyFill="1" applyBorder="1" applyAlignment="1"/>
    <xf numFmtId="0" fontId="2" fillId="0" borderId="2" xfId="0" applyNumberFormat="1" applyFont="1" applyBorder="1" applyAlignment="1"/>
    <xf numFmtId="0" fontId="5" fillId="2" borderId="0" xfId="0" applyNumberFormat="1" applyFont="1" applyFill="1" applyAlignment="1">
      <alignment vertical="center" wrapText="1"/>
    </xf>
    <xf numFmtId="0" fontId="8" fillId="2" borderId="0" xfId="0" applyNumberFormat="1" applyFont="1" applyFill="1" applyAlignment="1">
      <alignment vertical="center" wrapText="1"/>
    </xf>
    <xf numFmtId="0" fontId="9" fillId="3" borderId="1" xfId="0" applyNumberFormat="1" applyFont="1" applyFill="1" applyBorder="1" applyAlignment="1">
      <alignment vertical="center"/>
    </xf>
    <xf numFmtId="49" fontId="9" fillId="3" borderId="1" xfId="0" applyNumberFormat="1" applyFont="1" applyFill="1" applyBorder="1" applyAlignment="1">
      <alignment horizontal="right" vertical="center"/>
    </xf>
    <xf numFmtId="2" fontId="9" fillId="3" borderId="1" xfId="0" applyNumberFormat="1" applyFont="1" applyFill="1" applyBorder="1" applyAlignment="1">
      <alignment vertical="center"/>
    </xf>
    <xf numFmtId="0" fontId="5" fillId="2"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58"/>
  <sheetViews>
    <sheetView tabSelected="1" zoomScaleNormal="100" workbookViewId="0">
      <selection activeCell="O14" sqref="O14"/>
    </sheetView>
  </sheetViews>
  <sheetFormatPr defaultColWidth="18" defaultRowHeight="12.75" x14ac:dyDescent="0.2"/>
  <cols>
    <col min="1" max="1" width="54" style="3" customWidth="1"/>
    <col min="2" max="3" width="8.7109375" style="3" hidden="1" customWidth="1"/>
    <col min="4" max="5" width="7.140625" style="3" hidden="1" customWidth="1"/>
    <col min="6" max="6" width="10" style="3" hidden="1" customWidth="1" collapsed="1"/>
    <col min="7" max="7" width="10" style="3" hidden="1" customWidth="1"/>
    <col min="8" max="12" width="12.140625" style="3" customWidth="1"/>
    <col min="13" max="227" width="18" style="3"/>
    <col min="228" max="228" width="16.85546875" style="3" customWidth="1"/>
    <col min="229" max="242" width="18" style="3" hidden="1" customWidth="1"/>
    <col min="243" max="16384" width="18" style="3"/>
  </cols>
  <sheetData>
    <row r="1" spans="1:242" ht="12.75" customHeight="1" x14ac:dyDescent="0.25">
      <c r="A1" s="1" t="s">
        <v>26</v>
      </c>
      <c r="B1" s="2"/>
      <c r="C1" s="2"/>
      <c r="D1" s="2"/>
      <c r="E1" s="2"/>
      <c r="F1" s="2"/>
      <c r="G1" s="2"/>
      <c r="H1" s="2"/>
      <c r="I1" s="2"/>
    </row>
    <row r="2" spans="1:242" s="5" customFormat="1" ht="11.1" customHeight="1" x14ac:dyDescent="0.25">
      <c r="A2" s="4" t="s">
        <v>0</v>
      </c>
      <c r="B2" s="2"/>
      <c r="C2" s="2"/>
      <c r="D2" s="2"/>
      <c r="E2" s="2"/>
      <c r="F2" s="2"/>
      <c r="G2" s="2"/>
      <c r="H2" s="2"/>
      <c r="I2" s="2"/>
      <c r="J2" s="3"/>
    </row>
    <row r="3" spans="1:242" s="5" customFormat="1" ht="11.1" customHeight="1" x14ac:dyDescent="0.25">
      <c r="A3" s="4" t="s">
        <v>27</v>
      </c>
      <c r="B3" s="2"/>
      <c r="C3" s="2"/>
      <c r="D3" s="2"/>
      <c r="E3" s="2"/>
      <c r="F3" s="2"/>
      <c r="G3" s="2"/>
      <c r="H3" s="2"/>
      <c r="I3" s="2"/>
      <c r="J3" s="3"/>
    </row>
    <row r="4" spans="1:242" s="5" customFormat="1" ht="11.1" customHeight="1" x14ac:dyDescent="0.25">
      <c r="A4" s="4" t="s">
        <v>29</v>
      </c>
      <c r="B4" s="2"/>
      <c r="C4" s="2"/>
      <c r="D4" s="2"/>
      <c r="E4" s="2"/>
      <c r="F4" s="2"/>
      <c r="G4" s="2"/>
      <c r="H4" s="2"/>
      <c r="I4" s="2"/>
      <c r="J4" s="3"/>
    </row>
    <row r="5" spans="1:242" s="5" customFormat="1" ht="11.1" customHeight="1" x14ac:dyDescent="0.25">
      <c r="A5" s="4" t="s">
        <v>1</v>
      </c>
      <c r="B5" s="2"/>
      <c r="C5" s="2"/>
      <c r="D5" s="2"/>
      <c r="E5" s="2"/>
      <c r="F5" s="2"/>
      <c r="G5" s="2"/>
      <c r="H5" s="2"/>
      <c r="I5" s="2"/>
      <c r="J5" s="3"/>
    </row>
    <row r="6" spans="1:242" s="5" customFormat="1" ht="188.25" customHeight="1" x14ac:dyDescent="0.2">
      <c r="A6" s="43" t="s">
        <v>33</v>
      </c>
      <c r="B6" s="43"/>
      <c r="C6" s="43"/>
      <c r="D6" s="43"/>
      <c r="E6" s="43"/>
      <c r="F6" s="43"/>
      <c r="G6" s="43"/>
      <c r="H6" s="43"/>
      <c r="I6" s="43"/>
      <c r="J6" s="43"/>
      <c r="K6" s="43"/>
      <c r="L6" s="43"/>
    </row>
    <row r="7" spans="1:242" s="6" customFormat="1" ht="18" customHeight="1" x14ac:dyDescent="0.2">
      <c r="A7" s="40" t="s">
        <v>2</v>
      </c>
      <c r="B7" s="41" t="s">
        <v>3</v>
      </c>
      <c r="C7" s="41" t="s">
        <v>4</v>
      </c>
      <c r="D7" s="41" t="s">
        <v>5</v>
      </c>
      <c r="E7" s="41" t="s">
        <v>6</v>
      </c>
      <c r="F7" s="40">
        <v>2015</v>
      </c>
      <c r="G7" s="40">
        <v>2016</v>
      </c>
      <c r="H7" s="40">
        <v>2018</v>
      </c>
      <c r="I7" s="40">
        <v>2019</v>
      </c>
      <c r="J7" s="40">
        <v>2020</v>
      </c>
      <c r="K7" s="40">
        <v>2021</v>
      </c>
      <c r="L7" s="40">
        <v>2022</v>
      </c>
    </row>
    <row r="8" spans="1:242" s="6" customFormat="1" ht="15.75" customHeight="1" x14ac:dyDescent="0.2">
      <c r="A8" s="40" t="s">
        <v>7</v>
      </c>
      <c r="B8" s="41">
        <v>699.44</v>
      </c>
      <c r="C8" s="41">
        <v>711.07</v>
      </c>
      <c r="D8" s="41">
        <v>724.34</v>
      </c>
      <c r="E8" s="41">
        <v>742.44</v>
      </c>
      <c r="F8" s="42">
        <v>775.17</v>
      </c>
      <c r="G8" s="42">
        <v>775.17</v>
      </c>
      <c r="H8" s="42">
        <v>802.82</v>
      </c>
      <c r="I8" s="42">
        <v>814.4</v>
      </c>
      <c r="J8" s="42">
        <v>834.76</v>
      </c>
      <c r="K8" s="42">
        <v>839.98</v>
      </c>
      <c r="L8" s="42">
        <v>871.66</v>
      </c>
    </row>
    <row r="9" spans="1:242" s="8" customFormat="1" ht="24" customHeight="1" x14ac:dyDescent="0.25">
      <c r="A9" s="18" t="s">
        <v>8</v>
      </c>
      <c r="B9" s="19"/>
      <c r="C9" s="19"/>
      <c r="D9" s="19"/>
      <c r="E9" s="19"/>
      <c r="F9" s="19"/>
      <c r="G9" s="19"/>
      <c r="H9" s="19"/>
      <c r="I9" s="19"/>
      <c r="J9" s="19"/>
      <c r="K9" s="19"/>
      <c r="L9" s="19"/>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row>
    <row r="10" spans="1:242" s="6" customFormat="1" ht="15" customHeight="1" x14ac:dyDescent="0.2">
      <c r="A10" s="20" t="s">
        <v>9</v>
      </c>
      <c r="B10" s="21">
        <v>1110.292805</v>
      </c>
      <c r="C10" s="21">
        <v>1155.1302129999999</v>
      </c>
      <c r="D10" s="21">
        <v>1262.77710613</v>
      </c>
      <c r="E10" s="21">
        <v>1332.6197373000002</v>
      </c>
      <c r="F10" s="21">
        <v>1512.6578933102999</v>
      </c>
      <c r="G10" s="21">
        <v>1567.8958336400001</v>
      </c>
      <c r="H10" s="21">
        <v>1774.146820245536</v>
      </c>
      <c r="I10" s="21">
        <v>1886.8335908758399</v>
      </c>
      <c r="J10" s="21">
        <v>1994.395</v>
      </c>
      <c r="K10" s="21">
        <v>2110.9699999999998</v>
      </c>
      <c r="L10" s="21">
        <v>2285.0329049264137</v>
      </c>
    </row>
    <row r="11" spans="1:242" s="6" customFormat="1" ht="15" customHeight="1" x14ac:dyDescent="0.2">
      <c r="A11" s="20" t="s">
        <v>10</v>
      </c>
      <c r="B11" s="21">
        <v>641.71650099999999</v>
      </c>
      <c r="C11" s="21">
        <v>667.95832099999996</v>
      </c>
      <c r="D11" s="21">
        <v>841.26434835999987</v>
      </c>
      <c r="E11" s="21">
        <v>888.23965995666674</v>
      </c>
      <c r="F11" s="21">
        <v>1008.17818</v>
      </c>
      <c r="G11" s="21">
        <v>1045.24426593</v>
      </c>
      <c r="H11" s="21">
        <v>1182.7531019212661</v>
      </c>
      <c r="I11" s="21">
        <v>1257.8890605838933</v>
      </c>
      <c r="J11" s="21">
        <v>1329.5940000000001</v>
      </c>
      <c r="K11" s="21">
        <v>1407.307</v>
      </c>
      <c r="L11" s="21">
        <v>1523.355269950943</v>
      </c>
    </row>
    <row r="12" spans="1:242" s="6" customFormat="1" ht="15" customHeight="1" x14ac:dyDescent="0.2">
      <c r="A12" s="20" t="s">
        <v>32</v>
      </c>
      <c r="B12" s="21">
        <v>155.01122225108358</v>
      </c>
      <c r="C12" s="21">
        <v>170.30465443734141</v>
      </c>
      <c r="D12" s="21">
        <v>20.106190999999999</v>
      </c>
      <c r="E12" s="21">
        <v>20.101164000000004</v>
      </c>
      <c r="F12" s="21">
        <v>20.131675999999999</v>
      </c>
      <c r="G12" s="21">
        <v>20.12195839</v>
      </c>
      <c r="H12" s="21">
        <v>20.334770230000004</v>
      </c>
      <c r="I12" s="21">
        <v>20.316975000000003</v>
      </c>
      <c r="J12" s="21">
        <v>406.36700000000002</v>
      </c>
      <c r="K12" s="21">
        <v>20.326000000000001</v>
      </c>
      <c r="L12" s="21">
        <v>57.89878199999999</v>
      </c>
    </row>
    <row r="13" spans="1:242" s="6" customFormat="1" ht="15" customHeight="1" x14ac:dyDescent="0.2">
      <c r="A13" s="20" t="s">
        <v>11</v>
      </c>
      <c r="B13" s="21">
        <v>33.280071054072337</v>
      </c>
      <c r="C13" s="21">
        <v>30.852996530000002</v>
      </c>
      <c r="D13" s="21">
        <v>35.91190829</v>
      </c>
      <c r="E13" s="21">
        <v>31.570149000000001</v>
      </c>
      <c r="F13" s="21">
        <v>39.754593400000005</v>
      </c>
      <c r="G13" s="21">
        <v>39.645321150000001</v>
      </c>
      <c r="H13" s="21">
        <v>31.0112968</v>
      </c>
      <c r="I13" s="21">
        <v>38.255259559999999</v>
      </c>
      <c r="J13" s="21">
        <v>34.063000000000002</v>
      </c>
      <c r="K13" s="21">
        <v>37.695</v>
      </c>
      <c r="L13" s="21">
        <v>44.019471510000002</v>
      </c>
    </row>
    <row r="14" spans="1:242" s="8" customFormat="1" ht="23.25" customHeight="1" x14ac:dyDescent="0.25">
      <c r="A14" s="18" t="s">
        <v>12</v>
      </c>
      <c r="B14" s="22">
        <f>SUM(B10:B13)</f>
        <v>1940.3005993051559</v>
      </c>
      <c r="C14" s="22">
        <f>SUM(C10:C13)</f>
        <v>2024.2461849673414</v>
      </c>
      <c r="D14" s="22">
        <f>SUM(D10:D13)</f>
        <v>2160.05955378</v>
      </c>
      <c r="E14" s="22">
        <f>SUM(E10:E13)</f>
        <v>2272.5307102566671</v>
      </c>
      <c r="F14" s="22">
        <v>2580.7223427102999</v>
      </c>
      <c r="G14" s="22">
        <v>2672.9073791100004</v>
      </c>
      <c r="H14" s="22">
        <v>3008.2459891968015</v>
      </c>
      <c r="I14" s="22">
        <v>3203.2948860197334</v>
      </c>
      <c r="J14" s="22">
        <v>3764.4190000000003</v>
      </c>
      <c r="K14" s="22">
        <v>3576.2980000000002</v>
      </c>
      <c r="L14" s="22">
        <v>3910.3064283873568</v>
      </c>
      <c r="M14" s="7"/>
      <c r="N14" s="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row>
    <row r="15" spans="1:242" s="8" customFormat="1" ht="15" customHeight="1" x14ac:dyDescent="0.25">
      <c r="A15" s="23" t="s">
        <v>13</v>
      </c>
      <c r="B15" s="24" t="e">
        <f>(B14-#REF!)/#REF!</f>
        <v>#REF!</v>
      </c>
      <c r="C15" s="24">
        <f t="shared" ref="C15:E15" si="0">(C14-B14)/B14</f>
        <v>4.3264216736441465E-2</v>
      </c>
      <c r="D15" s="24">
        <f t="shared" si="0"/>
        <v>6.7093306052025375E-2</v>
      </c>
      <c r="E15" s="24">
        <f t="shared" si="0"/>
        <v>5.2068544258350676E-2</v>
      </c>
      <c r="F15" s="24">
        <v>3.3695164545360354E-2</v>
      </c>
      <c r="G15" s="24">
        <v>3.5720633279319333E-2</v>
      </c>
      <c r="H15" s="24">
        <v>5.4614322361015918E-2</v>
      </c>
      <c r="I15" s="24">
        <v>6.4838080902755502E-2</v>
      </c>
      <c r="J15" s="24">
        <v>0.17517092055096239</v>
      </c>
      <c r="K15" s="24">
        <v>-4.9973448757962405E-2</v>
      </c>
      <c r="L15" s="24">
        <v>9.3395021440427106E-2</v>
      </c>
      <c r="M15" s="10"/>
      <c r="N15" s="10"/>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row>
    <row r="16" spans="1:242" s="8" customFormat="1" ht="28.5" customHeight="1" x14ac:dyDescent="0.25">
      <c r="A16" s="18" t="s">
        <v>14</v>
      </c>
      <c r="B16" s="21"/>
      <c r="C16" s="21"/>
      <c r="D16" s="21"/>
      <c r="E16" s="21"/>
      <c r="F16" s="21"/>
      <c r="G16" s="21"/>
      <c r="H16" s="21"/>
      <c r="I16" s="21"/>
      <c r="J16" s="21"/>
      <c r="K16" s="21"/>
      <c r="L16" s="21"/>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row>
    <row r="17" spans="1:242" s="6" customFormat="1" ht="15" customHeight="1" x14ac:dyDescent="0.2">
      <c r="A17" s="20" t="s">
        <v>15</v>
      </c>
      <c r="B17" s="21">
        <v>66.096482000000009</v>
      </c>
      <c r="C17" s="21">
        <v>68.786098999999979</v>
      </c>
      <c r="D17" s="21">
        <v>67.410741000000002</v>
      </c>
      <c r="E17" s="21">
        <v>70.894237000000018</v>
      </c>
      <c r="F17" s="21">
        <v>79.909027000000009</v>
      </c>
      <c r="G17" s="21">
        <v>82.908185020000005</v>
      </c>
      <c r="H17" s="21">
        <v>81.740900980000021</v>
      </c>
      <c r="I17" s="21">
        <v>86.832200000000014</v>
      </c>
      <c r="J17" s="21">
        <v>91.998000000000005</v>
      </c>
      <c r="K17" s="21">
        <v>96.635000000000005</v>
      </c>
      <c r="L17" s="21">
        <v>102.51606799999999</v>
      </c>
    </row>
    <row r="18" spans="1:242" s="6" customFormat="1" ht="15" customHeight="1" x14ac:dyDescent="0.2">
      <c r="A18" s="20" t="s">
        <v>30</v>
      </c>
      <c r="B18" s="21">
        <v>216.22268982480003</v>
      </c>
      <c r="C18" s="21">
        <v>216.9564542</v>
      </c>
      <c r="D18" s="21">
        <v>232.48925465079998</v>
      </c>
      <c r="E18" s="21">
        <v>258.85079057159999</v>
      </c>
      <c r="F18" s="21">
        <v>285.73357808399993</v>
      </c>
      <c r="G18" s="21">
        <v>279.51333602</v>
      </c>
      <c r="H18" s="21">
        <v>330.39008697999998</v>
      </c>
      <c r="I18" s="21">
        <v>401.16488708975999</v>
      </c>
      <c r="J18" s="21">
        <v>815.35799999999995</v>
      </c>
      <c r="K18" s="21">
        <v>546.62287186066339</v>
      </c>
      <c r="L18" s="21">
        <v>574.09476712440005</v>
      </c>
    </row>
    <row r="19" spans="1:242" s="6" customFormat="1" ht="15" customHeight="1" x14ac:dyDescent="0.2">
      <c r="A19" s="20" t="s">
        <v>16</v>
      </c>
      <c r="B19" s="21">
        <v>1674.6637000000005</v>
      </c>
      <c r="C19" s="21">
        <v>1734.9048670000002</v>
      </c>
      <c r="D19" s="21">
        <v>1775.9479357033019</v>
      </c>
      <c r="E19" s="21">
        <v>1892.1687251840333</v>
      </c>
      <c r="F19" s="21">
        <v>2104.5564439999998</v>
      </c>
      <c r="G19" s="21">
        <v>2125.4489841600002</v>
      </c>
      <c r="H19" s="21">
        <v>2449.8370449537802</v>
      </c>
      <c r="I19" s="21">
        <v>2596.4632537197044</v>
      </c>
      <c r="J19" s="21">
        <v>2845.1450000000004</v>
      </c>
      <c r="K19" s="21">
        <v>2969.5</v>
      </c>
      <c r="L19" s="21">
        <v>3243.4139999999998</v>
      </c>
    </row>
    <row r="20" spans="1:242" s="6" customFormat="1" ht="15" customHeight="1" x14ac:dyDescent="0.2">
      <c r="A20" s="20" t="s">
        <v>17</v>
      </c>
      <c r="B20" s="21">
        <v>3.763611536</v>
      </c>
      <c r="C20" s="21">
        <v>8.3877672600000004</v>
      </c>
      <c r="D20" s="21">
        <v>5.9021792</v>
      </c>
      <c r="E20" s="21">
        <v>6.4778197799999999</v>
      </c>
      <c r="F20" s="21">
        <v>5.4114100000000001</v>
      </c>
      <c r="G20" s="21">
        <v>3.3434459999999993</v>
      </c>
      <c r="H20" s="21">
        <v>13.782136390000002</v>
      </c>
      <c r="I20" s="21">
        <v>17.184374899999998</v>
      </c>
      <c r="J20" s="21">
        <v>24.342599999999997</v>
      </c>
      <c r="K20" s="21">
        <v>19.213858460000001</v>
      </c>
      <c r="L20" s="21">
        <v>31.889038579999998</v>
      </c>
    </row>
    <row r="21" spans="1:242" s="8" customFormat="1" ht="27.75" customHeight="1" x14ac:dyDescent="0.25">
      <c r="A21" s="18" t="s">
        <v>18</v>
      </c>
      <c r="B21" s="22">
        <f t="shared" ref="B21:E21" si="1">SUM(B17:B20)</f>
        <v>1960.7464833608005</v>
      </c>
      <c r="C21" s="22">
        <f t="shared" si="1"/>
        <v>2029.0351874600001</v>
      </c>
      <c r="D21" s="22">
        <f t="shared" si="1"/>
        <v>2081.7501105541019</v>
      </c>
      <c r="E21" s="22">
        <f t="shared" si="1"/>
        <v>2228.3915725356333</v>
      </c>
      <c r="F21" s="22">
        <v>2475.610459084</v>
      </c>
      <c r="G21" s="22">
        <v>2491.2139512000003</v>
      </c>
      <c r="H21" s="22">
        <v>2875.7501693037798</v>
      </c>
      <c r="I21" s="22">
        <v>3101.6447157094644</v>
      </c>
      <c r="J21" s="22">
        <v>3776.8436000000002</v>
      </c>
      <c r="K21" s="22">
        <v>3631.9717303206635</v>
      </c>
      <c r="L21" s="22">
        <v>3951.9138737044</v>
      </c>
      <c r="M21" s="11"/>
      <c r="N21" s="11"/>
      <c r="O21" s="11"/>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row>
    <row r="22" spans="1:242" s="8" customFormat="1" ht="13.5" x14ac:dyDescent="0.25">
      <c r="A22" s="23" t="s">
        <v>13</v>
      </c>
      <c r="B22" s="24" t="e">
        <f>(B21-#REF!)/#REF!</f>
        <v>#REF!</v>
      </c>
      <c r="C22" s="24">
        <f t="shared" ref="C22:E22" si="2">(C21-B21)/B21</f>
        <v>3.4827911042405589E-2</v>
      </c>
      <c r="D22" s="24">
        <f t="shared" si="2"/>
        <v>2.5980290248239467E-2</v>
      </c>
      <c r="E22" s="24">
        <f t="shared" si="2"/>
        <v>7.0441433502554093E-2</v>
      </c>
      <c r="F22" s="25">
        <v>-6.0716530793192411E-3</v>
      </c>
      <c r="G22" s="25">
        <v>6.3028866511469538E-3</v>
      </c>
      <c r="H22" s="24">
        <v>6.4135378554777703E-2</v>
      </c>
      <c r="I22" s="24">
        <v>7.8551519814523324E-2</v>
      </c>
      <c r="J22" s="24">
        <v>0.21769059520928785</v>
      </c>
      <c r="K22" s="24">
        <v>-3.835792132862919E-2</v>
      </c>
      <c r="L22" s="24">
        <v>8.8090482839603246E-2</v>
      </c>
      <c r="M22" s="10"/>
      <c r="N22" s="10"/>
      <c r="O22" s="10"/>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row>
    <row r="23" spans="1:242" s="8" customFormat="1" ht="26.25" customHeight="1" x14ac:dyDescent="0.25">
      <c r="A23" s="18" t="s">
        <v>19</v>
      </c>
      <c r="B23" s="22">
        <f t="shared" ref="B23:E23" si="3">+B14-B21</f>
        <v>-20.445884055644683</v>
      </c>
      <c r="C23" s="22">
        <f t="shared" si="3"/>
        <v>-4.7890024926587103</v>
      </c>
      <c r="D23" s="22">
        <f t="shared" si="3"/>
        <v>78.309443225898121</v>
      </c>
      <c r="E23" s="22">
        <f t="shared" si="3"/>
        <v>44.139137721033876</v>
      </c>
      <c r="F23" s="22">
        <v>105.11188362629991</v>
      </c>
      <c r="G23" s="22">
        <v>181.69342791000008</v>
      </c>
      <c r="H23" s="22">
        <v>132.49581989302169</v>
      </c>
      <c r="I23" s="22">
        <v>101.650170310269</v>
      </c>
      <c r="J23" s="22">
        <v>-12.424599999999828</v>
      </c>
      <c r="K23" s="22">
        <v>-55.673730320663253</v>
      </c>
      <c r="L23" s="22">
        <v>-41.60744531704313</v>
      </c>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row>
    <row r="24" spans="1:242" s="6" customFormat="1" ht="15" customHeight="1" x14ac:dyDescent="0.2">
      <c r="A24" s="20" t="s">
        <v>20</v>
      </c>
      <c r="B24" s="21" t="e">
        <f>+#REF!+B23</f>
        <v>#REF!</v>
      </c>
      <c r="C24" s="21" t="e">
        <f>+B24+C23</f>
        <v>#REF!</v>
      </c>
      <c r="D24" s="21" t="e">
        <f>+#REF!</f>
        <v>#REF!</v>
      </c>
      <c r="E24" s="21" t="e">
        <f>+#REF!</f>
        <v>#REF!</v>
      </c>
      <c r="F24" s="21">
        <v>405.45647367792992</v>
      </c>
      <c r="G24" s="21">
        <v>587.14990158793</v>
      </c>
      <c r="H24" s="21">
        <v>869.6778419471126</v>
      </c>
      <c r="I24" s="21">
        <v>971.32801208738113</v>
      </c>
      <c r="J24" s="21">
        <v>958.9034120873813</v>
      </c>
      <c r="K24" s="21">
        <v>903.22968176671804</v>
      </c>
      <c r="L24" s="21">
        <v>861.62223644967492</v>
      </c>
    </row>
    <row r="25" spans="1:242" s="6" customFormat="1" ht="15" customHeight="1" x14ac:dyDescent="0.2">
      <c r="A25" s="20" t="s">
        <v>31</v>
      </c>
      <c r="B25" s="21">
        <f>0.1*B21</f>
        <v>196.07464833608006</v>
      </c>
      <c r="C25" s="21">
        <f>0.055*C21</f>
        <v>111.59693531030001</v>
      </c>
      <c r="D25" s="21">
        <f>0.055*D21</f>
        <v>114.4962560804756</v>
      </c>
      <c r="E25" s="21">
        <f>0.065*E21</f>
        <v>144.84545221481616</v>
      </c>
      <c r="F25" s="21">
        <v>247.56104590840002</v>
      </c>
      <c r="G25" s="21">
        <v>249.12139512000005</v>
      </c>
      <c r="H25" s="21">
        <v>287.57501693037801</v>
      </c>
      <c r="I25" s="21">
        <v>310.16447157094649</v>
      </c>
      <c r="J25" s="21">
        <v>377.68436000000003</v>
      </c>
      <c r="K25" s="21">
        <v>363.19717303206636</v>
      </c>
      <c r="L25" s="21">
        <v>395.19138737044</v>
      </c>
    </row>
    <row r="26" spans="1:242" s="6" customFormat="1" x14ac:dyDescent="0.2">
      <c r="A26" s="20" t="s">
        <v>21</v>
      </c>
      <c r="B26" s="26" t="e">
        <f>+B24/B21</f>
        <v>#REF!</v>
      </c>
      <c r="C26" s="26" t="e">
        <f>+C24/C21</f>
        <v>#REF!</v>
      </c>
      <c r="D26" s="26" t="e">
        <f>+D24/D21</f>
        <v>#REF!</v>
      </c>
      <c r="E26" s="26" t="e">
        <f>+E24/E21</f>
        <v>#REF!</v>
      </c>
      <c r="F26" s="26">
        <v>0.16378040098762256</v>
      </c>
      <c r="G26" s="26">
        <v>0.23568826808516546</v>
      </c>
      <c r="H26" s="26">
        <v>0.30241773128632449</v>
      </c>
      <c r="I26" s="26">
        <v>0.31316546578262794</v>
      </c>
      <c r="J26" s="26">
        <v>0.25389015634308532</v>
      </c>
      <c r="K26" s="26">
        <v>0.24868852205712866</v>
      </c>
      <c r="L26" s="26">
        <v>0.21802657243691834</v>
      </c>
    </row>
    <row r="27" spans="1:242" s="36" customFormat="1" x14ac:dyDescent="0.2">
      <c r="A27" s="37" t="s">
        <v>28</v>
      </c>
      <c r="B27" s="34">
        <f>+B25/B21</f>
        <v>0.1</v>
      </c>
      <c r="C27" s="34">
        <f>+C25/C21</f>
        <v>5.5E-2</v>
      </c>
      <c r="D27" s="34">
        <f>+D25/D21</f>
        <v>5.5E-2</v>
      </c>
      <c r="E27" s="34">
        <f>+E25/E21</f>
        <v>6.5000000000000002E-2</v>
      </c>
      <c r="F27" s="34">
        <v>0.1</v>
      </c>
      <c r="G27" s="34">
        <v>0.1</v>
      </c>
      <c r="H27" s="35">
        <v>115.16368987279162</v>
      </c>
      <c r="I27" s="35">
        <v>79.060715669700073</v>
      </c>
      <c r="J27" s="35">
        <v>-79.900000000000006</v>
      </c>
      <c r="K27" s="35">
        <v>-41.2</v>
      </c>
      <c r="L27" s="35">
        <v>-73.602268996978182</v>
      </c>
    </row>
    <row r="28" spans="1:242" s="6" customFormat="1" ht="27" customHeight="1" x14ac:dyDescent="0.2">
      <c r="A28" s="27" t="s">
        <v>22</v>
      </c>
      <c r="B28" s="22" t="e">
        <f t="shared" ref="B28:D28" si="4">+B24-B25</f>
        <v>#REF!</v>
      </c>
      <c r="C28" s="22" t="e">
        <f t="shared" si="4"/>
        <v>#REF!</v>
      </c>
      <c r="D28" s="22" t="e">
        <f t="shared" si="4"/>
        <v>#REF!</v>
      </c>
      <c r="E28" s="22" t="e">
        <f>+E24-E25</f>
        <v>#REF!</v>
      </c>
      <c r="F28" s="22">
        <v>157.8954277695299</v>
      </c>
      <c r="G28" s="22">
        <v>338.02850646792996</v>
      </c>
      <c r="H28" s="22">
        <v>582.10282501673464</v>
      </c>
      <c r="I28" s="22">
        <v>661.16354051643464</v>
      </c>
      <c r="J28" s="22">
        <v>581.21905208738121</v>
      </c>
      <c r="K28" s="22">
        <v>540.03250873465163</v>
      </c>
      <c r="L28" s="22">
        <v>466.43084907923492</v>
      </c>
    </row>
    <row r="29" spans="1:242" s="6" customFormat="1" ht="15" customHeight="1" x14ac:dyDescent="0.2">
      <c r="A29" s="28" t="s">
        <v>23</v>
      </c>
      <c r="B29" s="20"/>
      <c r="C29" s="29">
        <v>5.3999999999999999E-2</v>
      </c>
      <c r="D29" s="29">
        <v>5.6000000000000001E-2</v>
      </c>
      <c r="E29" s="30">
        <v>5.6000000000000001E-2</v>
      </c>
      <c r="F29" s="30">
        <v>5.6000000000000001E-2</v>
      </c>
      <c r="G29" s="30">
        <v>5.6000000000000001E-2</v>
      </c>
      <c r="H29" s="30">
        <v>5.6000000000000001E-2</v>
      </c>
      <c r="I29" s="30">
        <v>5.6000000000000001E-2</v>
      </c>
      <c r="J29" s="30">
        <v>5.6000000000000001E-2</v>
      </c>
      <c r="K29" s="30">
        <v>5.6000000000000001E-2</v>
      </c>
      <c r="L29" s="30">
        <v>5.6000000000000001E-2</v>
      </c>
    </row>
    <row r="30" spans="1:242" s="6" customFormat="1" ht="15" customHeight="1" x14ac:dyDescent="0.2">
      <c r="A30" s="28" t="s">
        <v>24</v>
      </c>
      <c r="B30" s="20"/>
      <c r="C30" s="29"/>
      <c r="D30" s="29"/>
      <c r="E30" s="30"/>
      <c r="F30" s="30">
        <v>5.0000000000000001E-3</v>
      </c>
      <c r="G30" s="30">
        <v>5.0000000000000001E-3</v>
      </c>
      <c r="H30" s="30">
        <v>5.0000000000000001E-3</v>
      </c>
      <c r="I30" s="30">
        <v>5.0000000000000001E-3</v>
      </c>
      <c r="J30" s="30">
        <v>5.0000000000000001E-3</v>
      </c>
      <c r="K30" s="30">
        <v>5.0000000000000001E-3</v>
      </c>
      <c r="L30" s="30">
        <v>5.0000000000000001E-3</v>
      </c>
    </row>
    <row r="31" spans="1:242" s="6" customFormat="1" x14ac:dyDescent="0.2">
      <c r="A31" s="28" t="s">
        <v>25</v>
      </c>
      <c r="B31" s="20"/>
      <c r="C31" s="20"/>
      <c r="D31" s="29">
        <v>5.3869891804955064E-2</v>
      </c>
      <c r="E31" s="30" t="e">
        <f>+#REF!</f>
        <v>#REF!</v>
      </c>
      <c r="F31" s="30">
        <v>5.4372187744916402E-2</v>
      </c>
      <c r="G31" s="30">
        <v>5.1900000000000002E-2</v>
      </c>
      <c r="H31" s="30">
        <v>5.3699999999999998E-2</v>
      </c>
      <c r="I31" s="30">
        <v>5.45E-2</v>
      </c>
      <c r="J31" s="30">
        <v>5.74E-2</v>
      </c>
      <c r="K31" s="30">
        <v>5.67E-2</v>
      </c>
      <c r="L31" s="30">
        <v>5.7099999999999998E-2</v>
      </c>
    </row>
    <row r="32" spans="1:242" s="14" customFormat="1" ht="16.5" customHeight="1" x14ac:dyDescent="0.2">
      <c r="A32" s="12"/>
      <c r="B32" s="3"/>
      <c r="C32" s="3"/>
      <c r="D32" s="3"/>
      <c r="E32" s="3"/>
      <c r="F32" s="3"/>
      <c r="G32" s="3"/>
      <c r="H32" s="3"/>
      <c r="I32" s="3"/>
      <c r="J32" s="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row>
    <row r="33" spans="1:242" s="14" customFormat="1" ht="11.25" x14ac:dyDescent="0.2">
      <c r="A33" s="38"/>
      <c r="B33" s="39"/>
      <c r="C33" s="39"/>
      <c r="D33" s="39"/>
      <c r="E33" s="39"/>
      <c r="F33" s="39"/>
      <c r="G33" s="39"/>
      <c r="H33" s="39"/>
      <c r="I33" s="39"/>
      <c r="J33" s="39"/>
      <c r="K33" s="39"/>
      <c r="L33" s="31"/>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row>
    <row r="34" spans="1:242" x14ac:dyDescent="0.2">
      <c r="A34" s="38"/>
      <c r="B34" s="38"/>
      <c r="C34" s="38"/>
      <c r="D34" s="38"/>
      <c r="E34" s="38"/>
      <c r="F34" s="38"/>
      <c r="G34" s="38"/>
      <c r="H34" s="38"/>
      <c r="I34" s="38"/>
      <c r="J34" s="38"/>
      <c r="K34" s="38"/>
      <c r="L34" s="32"/>
    </row>
    <row r="35" spans="1:242" ht="14.25" customHeight="1" x14ac:dyDescent="0.2">
      <c r="A35" s="33"/>
      <c r="B35" s="15"/>
      <c r="C35" s="15"/>
      <c r="D35" s="15"/>
      <c r="E35" s="15"/>
      <c r="F35" s="15"/>
      <c r="G35" s="15"/>
      <c r="H35" s="15"/>
      <c r="I35" s="15"/>
      <c r="J35" s="16"/>
    </row>
    <row r="58" spans="1:1" x14ac:dyDescent="0.2">
      <c r="A58" s="17"/>
    </row>
  </sheetData>
  <mergeCells count="1">
    <mergeCell ref="A6:L6"/>
  </mergeCells>
  <pageMargins left="0.7" right="0.7" top="0.75" bottom="0.75" header="0.3" footer="0.3"/>
  <pageSetup paperSize="9" scale="83" orientation="portrait" r:id="rId1"/>
  <colBreaks count="4" manualBreakCount="4">
    <brk id="10" max="40" man="1"/>
    <brk id="15" max="40" man="1"/>
    <brk id="25" max="40" man="1"/>
    <brk id="35" max="4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LWR</dc:creator>
  <cp:lastModifiedBy>Laurence Weber</cp:lastModifiedBy>
  <cp:lastPrinted>2019-04-03T10:19:23Z</cp:lastPrinted>
  <dcterms:created xsi:type="dcterms:W3CDTF">2019-04-03T10:16:42Z</dcterms:created>
  <dcterms:modified xsi:type="dcterms:W3CDTF">2024-01-26T10:36:36Z</dcterms:modified>
</cp:coreProperties>
</file>