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1\graph\"/>
    </mc:Choice>
  </mc:AlternateContent>
  <bookViews>
    <workbookView xWindow="1680" yWindow="1740" windowWidth="25440" windowHeight="11640"/>
  </bookViews>
  <sheets>
    <sheet name="Data  (2022)" sheetId="9" r:id="rId1"/>
    <sheet name="Data  (2021)" sheetId="4" r:id="rId2"/>
    <sheet name="Data  (2020)" sheetId="7" r:id="rId3"/>
    <sheet name="Data  (2019)" sheetId="6" r:id="rId4"/>
    <sheet name="Data  (2018)" sheetId="5" r:id="rId5"/>
    <sheet name="Data (2017)" sheetId="2" r:id="rId6"/>
  </sheets>
  <definedNames>
    <definedName name="_xlnm.Print_Area" localSheetId="4">'Data  (2018)'!$A$7:$M$31</definedName>
    <definedName name="_xlnm.Print_Area" localSheetId="3">'Data  (2019)'!$A$7:$M$31</definedName>
    <definedName name="_xlnm.Print_Area" localSheetId="2">'Data  (2020)'!$A$7:$M$31</definedName>
    <definedName name="_xlnm.Print_Area" localSheetId="1">'Data  (2021)'!$A$7:$M$31</definedName>
    <definedName name="_xlnm.Print_Area" localSheetId="0">'Data  (2022)'!$A$7:$M$31</definedName>
    <definedName name="_xlnm.Print_Area" localSheetId="5">'Data (2017)'!$A$7:$M$31</definedName>
  </definedNames>
  <calcPr calcId="162913"/>
</workbook>
</file>

<file path=xl/calcChain.xml><?xml version="1.0" encoding="utf-8"?>
<calcChain xmlns="http://schemas.openxmlformats.org/spreadsheetml/2006/main">
  <c r="AD71" i="9" l="1"/>
  <c r="AD70" i="9"/>
  <c r="AD73" i="9" l="1"/>
  <c r="AD72" i="9"/>
  <c r="F22" i="9"/>
  <c r="F26" i="9" s="1"/>
  <c r="F21" i="9"/>
  <c r="E28" i="9"/>
  <c r="E26" i="9"/>
  <c r="E25" i="9"/>
  <c r="D22" i="9"/>
  <c r="D28" i="9" s="1"/>
  <c r="D21" i="9"/>
  <c r="AS69" i="9"/>
  <c r="AR69" i="9"/>
  <c r="AO69" i="9"/>
  <c r="AL63" i="9"/>
  <c r="AM62" i="9"/>
  <c r="AL62" i="9"/>
  <c r="AP59" i="9"/>
  <c r="AP65" i="9" s="1"/>
  <c r="AM59" i="9"/>
  <c r="AM65" i="9" s="1"/>
  <c r="AO58" i="9"/>
  <c r="AL58" i="9"/>
  <c r="AT53" i="9"/>
  <c r="H1" i="9"/>
  <c r="F24" i="9" l="1"/>
  <c r="F25" i="9" s="1"/>
  <c r="F28" i="9"/>
  <c r="D24" i="9"/>
  <c r="D25" i="9" s="1"/>
  <c r="D26" i="9"/>
  <c r="AM63" i="9"/>
  <c r="AP63" i="9"/>
  <c r="AM61" i="9"/>
  <c r="AM64" i="9" s="1"/>
  <c r="AP61" i="9"/>
  <c r="E22" i="4"/>
  <c r="E28" i="4" s="1"/>
  <c r="E21" i="4"/>
  <c r="AS70" i="7"/>
  <c r="AR70" i="7"/>
  <c r="AO70" i="7"/>
  <c r="AL64" i="7"/>
  <c r="AM63" i="7"/>
  <c r="AL63" i="7"/>
  <c r="AP62" i="7"/>
  <c r="AP65" i="7" s="1"/>
  <c r="AM62" i="7"/>
  <c r="AM65" i="7" s="1"/>
  <c r="AP60" i="7"/>
  <c r="AP63" i="7" s="1"/>
  <c r="AM60" i="7"/>
  <c r="AM66" i="7" s="1"/>
  <c r="AO59" i="7"/>
  <c r="AL59" i="7"/>
  <c r="AT54" i="7"/>
  <c r="F26" i="7"/>
  <c r="F22" i="7"/>
  <c r="F28" i="7" s="1"/>
  <c r="F21" i="7"/>
  <c r="H1" i="7"/>
  <c r="AP64" i="9" l="1"/>
  <c r="AP62" i="9"/>
  <c r="E24" i="4"/>
  <c r="E25" i="4" s="1"/>
  <c r="E26" i="4"/>
  <c r="E27" i="4"/>
  <c r="F24" i="7"/>
  <c r="AM64" i="7"/>
  <c r="F25" i="7"/>
  <c r="AP64" i="7"/>
  <c r="AP66" i="7"/>
  <c r="F27" i="7"/>
  <c r="H1" i="4"/>
  <c r="F28" i="4" l="1"/>
  <c r="F26" i="4"/>
  <c r="F27" i="4"/>
  <c r="AS70" i="6"/>
  <c r="AR70" i="6"/>
  <c r="AO70" i="6"/>
  <c r="AL64" i="6"/>
  <c r="AM63" i="6"/>
  <c r="AL63" i="6"/>
  <c r="AP60" i="6"/>
  <c r="AP64" i="6" s="1"/>
  <c r="AM60" i="6"/>
  <c r="AM64" i="6" s="1"/>
  <c r="AO59" i="6"/>
  <c r="AL59" i="6"/>
  <c r="AT54" i="6"/>
  <c r="F25" i="4" l="1"/>
  <c r="AM66" i="6"/>
  <c r="AP66" i="6"/>
  <c r="AM62" i="6"/>
  <c r="AM65" i="6" s="1"/>
  <c r="AP62" i="6"/>
  <c r="AS70" i="4"/>
  <c r="AR70" i="4"/>
  <c r="K88" i="5"/>
  <c r="J88" i="5"/>
  <c r="G88" i="5"/>
  <c r="F88" i="5"/>
  <c r="C88" i="5"/>
  <c r="B88" i="5"/>
  <c r="K86" i="5"/>
  <c r="J86" i="5"/>
  <c r="I86" i="5"/>
  <c r="I88" i="5" s="1"/>
  <c r="H86" i="5"/>
  <c r="H88" i="5" s="1"/>
  <c r="G86" i="5"/>
  <c r="F86" i="5"/>
  <c r="E86" i="5"/>
  <c r="E88" i="5" s="1"/>
  <c r="D86" i="5"/>
  <c r="D88" i="5" s="1"/>
  <c r="C86" i="5"/>
  <c r="B86" i="5"/>
  <c r="AP77" i="5"/>
  <c r="G74" i="5"/>
  <c r="F74" i="5"/>
  <c r="E74" i="5"/>
  <c r="D74" i="5"/>
  <c r="C74" i="5"/>
  <c r="B74" i="5"/>
  <c r="AP71" i="5"/>
  <c r="AP75" i="5" s="1"/>
  <c r="AO70" i="5"/>
  <c r="AL64" i="5"/>
  <c r="AM63" i="5"/>
  <c r="AL63" i="5"/>
  <c r="AM62" i="5"/>
  <c r="AM65" i="5" s="1"/>
  <c r="AP60" i="5"/>
  <c r="AP62" i="5" s="1"/>
  <c r="AP65" i="5" s="1"/>
  <c r="AM60" i="5"/>
  <c r="AM66" i="5" s="1"/>
  <c r="AO59" i="5"/>
  <c r="AL59" i="5"/>
  <c r="AQ54" i="5"/>
  <c r="AC53" i="5"/>
  <c r="AB53" i="5"/>
  <c r="AC52" i="5"/>
  <c r="AB52" i="5"/>
  <c r="AC51" i="5"/>
  <c r="AB51" i="5"/>
  <c r="AC50" i="5"/>
  <c r="AB50" i="5"/>
  <c r="AD49" i="5"/>
  <c r="AA49" i="5"/>
  <c r="X49" i="5"/>
  <c r="U49" i="5"/>
  <c r="R49" i="5"/>
  <c r="O49" i="5"/>
  <c r="L49" i="5"/>
  <c r="I49" i="5"/>
  <c r="F49" i="5"/>
  <c r="C49" i="5"/>
  <c r="AC48" i="5"/>
  <c r="AA48" i="5"/>
  <c r="X48" i="5"/>
  <c r="U48" i="5"/>
  <c r="R48" i="5"/>
  <c r="O48" i="5"/>
  <c r="L48" i="5"/>
  <c r="I48" i="5"/>
  <c r="F48" i="5"/>
  <c r="C48" i="5"/>
  <c r="AD47" i="5"/>
  <c r="AA47" i="5"/>
  <c r="X47" i="5"/>
  <c r="U47" i="5"/>
  <c r="R47" i="5"/>
  <c r="O47" i="5"/>
  <c r="L47" i="5"/>
  <c r="I47" i="5"/>
  <c r="F47" i="5"/>
  <c r="C47" i="5"/>
  <c r="AP63" i="6" l="1"/>
  <c r="AP65" i="6"/>
  <c r="AP64" i="5"/>
  <c r="AP66" i="5"/>
  <c r="AP63" i="5"/>
  <c r="AP74" i="5"/>
  <c r="AM64" i="5"/>
  <c r="AP73" i="5"/>
  <c r="AP76" i="5" s="1"/>
  <c r="AO70" i="4"/>
  <c r="AL64" i="4"/>
  <c r="AM63" i="4"/>
  <c r="AL63" i="4"/>
  <c r="AP60" i="4"/>
  <c r="AP66" i="4" s="1"/>
  <c r="AM60" i="4"/>
  <c r="AM66" i="4" s="1"/>
  <c r="AO59" i="4"/>
  <c r="AL59" i="4"/>
  <c r="AT54" i="4"/>
  <c r="AP62" i="4" l="1"/>
  <c r="AP63" i="4" s="1"/>
  <c r="AM62" i="4"/>
  <c r="AM65" i="4" s="1"/>
  <c r="AM64" i="4"/>
  <c r="AP65" i="4"/>
  <c r="AP64" i="4"/>
  <c r="AM65" i="2" l="1"/>
  <c r="AM63" i="2"/>
  <c r="AL63" i="2"/>
  <c r="AM62" i="2"/>
  <c r="AL62" i="2"/>
  <c r="AM61" i="2"/>
  <c r="AM64" i="2" s="1"/>
  <c r="AM59" i="2"/>
  <c r="AL58" i="2"/>
</calcChain>
</file>

<file path=xl/sharedStrings.xml><?xml version="1.0" encoding="utf-8"?>
<sst xmlns="http://schemas.openxmlformats.org/spreadsheetml/2006/main" count="723" uniqueCount="57">
  <si>
    <t>Evolution des dépenses et recettes courantes du régime général de pension</t>
  </si>
  <si>
    <t>Domaine: assurance pension (AP)</t>
  </si>
  <si>
    <t>Source(s): Compte d'exploitation du régime général</t>
  </si>
  <si>
    <t>Unité(s): EUR</t>
  </si>
  <si>
    <t xml:space="preserve">Information(s) supplémentaire(s): </t>
  </si>
  <si>
    <t>Année</t>
  </si>
  <si>
    <t>Prestations</t>
  </si>
  <si>
    <t>Autres dépenses courantes</t>
  </si>
  <si>
    <t>Cotisations</t>
  </si>
  <si>
    <t>Produits financiers</t>
  </si>
  <si>
    <t>Autres recettes courantes</t>
  </si>
  <si>
    <t>solde courant</t>
  </si>
  <si>
    <t>solde cotisations - prestations</t>
  </si>
  <si>
    <t>Ratio recettes courantes / dépenses courantes</t>
  </si>
  <si>
    <t>Ratio cotisations / prestations</t>
  </si>
  <si>
    <t xml:space="preserve">dép </t>
  </si>
  <si>
    <t>rec 2005</t>
  </si>
  <si>
    <t>rec 2006</t>
  </si>
  <si>
    <t>rec 2007</t>
  </si>
  <si>
    <t>rec 2008</t>
  </si>
  <si>
    <t>rec 2009</t>
  </si>
  <si>
    <t>rec 2010</t>
  </si>
  <si>
    <t>rec 2011</t>
  </si>
  <si>
    <t>rec 2012</t>
  </si>
  <si>
    <t>rec 2013</t>
  </si>
  <si>
    <t>rec 2014</t>
  </si>
  <si>
    <t>rec 2015</t>
  </si>
  <si>
    <t>Evolution des dépenses et recettes et courantes du régime général de pension</t>
  </si>
  <si>
    <t>rec 2016</t>
  </si>
  <si>
    <t>dép</t>
  </si>
  <si>
    <t>rec 2017</t>
  </si>
  <si>
    <t>Année(s) de référence: 2008-2017</t>
  </si>
  <si>
    <t>rec 2018</t>
  </si>
  <si>
    <t>Ecart de réévaluation OPC négatif</t>
  </si>
  <si>
    <t>Produits financiers (dont ecart de rééval OPC)</t>
  </si>
  <si>
    <t>Année(s) de référence: 2009-2018</t>
  </si>
  <si>
    <t>pdts financiers</t>
  </si>
  <si>
    <t>ecart de réévaluation</t>
  </si>
  <si>
    <t>hors ecart de rééval</t>
  </si>
  <si>
    <t>autres recettes sans pdts financiers</t>
  </si>
  <si>
    <t>autres recettes dont pdts financiers (hors OPC)</t>
  </si>
  <si>
    <t>Ecart de rééval OPC</t>
  </si>
  <si>
    <t>Recettes cotisations</t>
  </si>
  <si>
    <t>Recettes - cotisations</t>
  </si>
  <si>
    <t>Dépenses - prestations</t>
  </si>
  <si>
    <t>Année(s) de référence: 2010-2019</t>
  </si>
  <si>
    <t>rec 2019</t>
  </si>
  <si>
    <t>Année(s) de référence: 2011-2020</t>
  </si>
  <si>
    <t>rec 2020</t>
  </si>
  <si>
    <t>Ratio recettes / dépenses courantes</t>
  </si>
  <si>
    <t>Ratio recettes / dépenses</t>
  </si>
  <si>
    <t>Ecart de réévaluation sur parts OPC</t>
  </si>
  <si>
    <t>Evolution des dépenses et recettes courantes du régime général d'assurance pension</t>
  </si>
  <si>
    <t>rec 2021</t>
  </si>
  <si>
    <t>Année(s) de référence: 2012-2021</t>
  </si>
  <si>
    <t>Année(s) de référence: 2013-2022</t>
  </si>
  <si>
    <t>rec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</si>
</sst>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12"/>
      <color indexed="3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</cellStyleXfs>
  <cellXfs count="29">
    <xf numFmtId="0" fontId="0" fillId="0" borderId="0" xfId="0"/>
    <xf numFmtId="0" fontId="4" fillId="2" borderId="0" xfId="1" applyFont="1" applyFill="1"/>
    <xf numFmtId="0" fontId="3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/>
    </xf>
    <xf numFmtId="0" fontId="7" fillId="3" borderId="1" xfId="1" applyFont="1" applyFill="1" applyBorder="1" applyAlignment="1">
      <alignment horizontal="center" vertical="center" wrapText="1"/>
    </xf>
    <xf numFmtId="0" fontId="2" fillId="0" borderId="0" xfId="1"/>
    <xf numFmtId="0" fontId="7" fillId="2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wrapText="1"/>
    </xf>
    <xf numFmtId="0" fontId="7" fillId="2" borderId="0" xfId="1" applyFont="1" applyFill="1"/>
    <xf numFmtId="0" fontId="7" fillId="3" borderId="2" xfId="1" applyFont="1" applyFill="1" applyBorder="1" applyAlignment="1">
      <alignment horizontal="right" vertical="center" wrapText="1"/>
    </xf>
    <xf numFmtId="4" fontId="4" fillId="2" borderId="0" xfId="1" applyNumberFormat="1" applyFont="1" applyFill="1"/>
    <xf numFmtId="4" fontId="5" fillId="0" borderId="1" xfId="7" applyNumberFormat="1" applyFont="1" applyFill="1" applyBorder="1"/>
    <xf numFmtId="4" fontId="5" fillId="0" borderId="1" xfId="7" applyNumberFormat="1" applyFont="1" applyFill="1" applyBorder="1" applyAlignment="1">
      <alignment horizontal="right" vertical="center"/>
    </xf>
    <xf numFmtId="4" fontId="11" fillId="2" borderId="1" xfId="7" applyNumberFormat="1" applyFont="1" applyFill="1" applyBorder="1"/>
    <xf numFmtId="4" fontId="5" fillId="0" borderId="0" xfId="1" applyNumberFormat="1" applyFont="1" applyFill="1" applyBorder="1" applyAlignment="1">
      <alignment horizontal="right" vertical="center"/>
    </xf>
    <xf numFmtId="0" fontId="8" fillId="6" borderId="2" xfId="1" applyFont="1" applyFill="1" applyBorder="1" applyAlignment="1">
      <alignment horizontal="right" vertical="center" wrapText="1"/>
    </xf>
    <xf numFmtId="0" fontId="7" fillId="6" borderId="2" xfId="1" applyFont="1" applyFill="1" applyBorder="1" applyAlignment="1">
      <alignment horizontal="right" vertical="center" wrapText="1"/>
    </xf>
    <xf numFmtId="4" fontId="5" fillId="6" borderId="1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 wrapText="1"/>
    </xf>
  </cellXfs>
  <cellStyles count="8">
    <cellStyle name="Milliers 2" xfId="2"/>
    <cellStyle name="Normal" xfId="0" builtinId="0"/>
    <cellStyle name="Normal 2" xfId="3"/>
    <cellStyle name="Normal 2 2" xfId="4"/>
    <cellStyle name="Normal 3" xfId="1"/>
    <cellStyle name="Normal 4" xfId="5"/>
    <cellStyle name="Normal 5" xfId="7"/>
    <cellStyle name="Pourcentage 2" xfId="6"/>
  </cellStyles>
  <dxfs count="0"/>
  <tableStyles count="0" defaultTableStyle="TableStyleMedium2" defaultPivotStyle="PivotStyleLight16"/>
  <colors>
    <mruColors>
      <color rgb="FFB2B2B2"/>
      <color rgb="FF66CCFF"/>
      <color rgb="FF99CCFF"/>
      <color rgb="FF00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41384876574992E-2"/>
          <c:y val="5.3767493910228649E-2"/>
          <c:w val="0.79808754789272041"/>
          <c:h val="0.63770762599629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 (2022)'!$A$45</c:f>
              <c:strCache>
                <c:ptCount val="1"/>
                <c:pt idx="0">
                  <c:v>Dépenses - prestations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(2022)'!$B$44:$AD$44</c:f>
              <c:strCache>
                <c:ptCount val="29"/>
                <c:pt idx="0">
                  <c:v>dép </c:v>
                </c:pt>
                <c:pt idx="1">
                  <c:v>rec 2013</c:v>
                </c:pt>
                <c:pt idx="3">
                  <c:v>dép </c:v>
                </c:pt>
                <c:pt idx="4">
                  <c:v>rec 2014</c:v>
                </c:pt>
                <c:pt idx="6">
                  <c:v>dép </c:v>
                </c:pt>
                <c:pt idx="7">
                  <c:v>rec 2015</c:v>
                </c:pt>
                <c:pt idx="9">
                  <c:v>dép </c:v>
                </c:pt>
                <c:pt idx="10">
                  <c:v>rec 2016</c:v>
                </c:pt>
                <c:pt idx="12">
                  <c:v>dép</c:v>
                </c:pt>
                <c:pt idx="13">
                  <c:v>rec 2017</c:v>
                </c:pt>
                <c:pt idx="15">
                  <c:v>dép</c:v>
                </c:pt>
                <c:pt idx="16">
                  <c:v>rec 2018</c:v>
                </c:pt>
                <c:pt idx="18">
                  <c:v>dép</c:v>
                </c:pt>
                <c:pt idx="19">
                  <c:v>rec 2019</c:v>
                </c:pt>
                <c:pt idx="21">
                  <c:v>dép</c:v>
                </c:pt>
                <c:pt idx="22">
                  <c:v>rec 2020</c:v>
                </c:pt>
                <c:pt idx="24">
                  <c:v>dép</c:v>
                </c:pt>
                <c:pt idx="25">
                  <c:v>rec 2021</c:v>
                </c:pt>
                <c:pt idx="27">
                  <c:v>dép</c:v>
                </c:pt>
                <c:pt idx="28">
                  <c:v>rec 2022</c:v>
                </c:pt>
              </c:strCache>
            </c:strRef>
          </c:cat>
          <c:val>
            <c:numRef>
              <c:f>'Data  (2022)'!$B$45:$AD$45</c:f>
              <c:numCache>
                <c:formatCode>#,##0.00</c:formatCode>
                <c:ptCount val="29"/>
                <c:pt idx="0">
                  <c:v>3438100089.5599999</c:v>
                </c:pt>
                <c:pt idx="3">
                  <c:v>3638798929.0799999</c:v>
                </c:pt>
                <c:pt idx="6">
                  <c:v>3782461902.4199996</c:v>
                </c:pt>
                <c:pt idx="9">
                  <c:v>3932379033.1900001</c:v>
                </c:pt>
                <c:pt idx="12">
                  <c:v>4183073853.3899999</c:v>
                </c:pt>
                <c:pt idx="15">
                  <c:v>4359434670.9700003</c:v>
                </c:pt>
                <c:pt idx="18">
                  <c:v>4611276278.29</c:v>
                </c:pt>
                <c:pt idx="21">
                  <c:v>4966661047.21</c:v>
                </c:pt>
                <c:pt idx="24">
                  <c:v>5252312685.8600006</c:v>
                </c:pt>
                <c:pt idx="27">
                  <c:v>5723120239.5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F-46AD-91AE-01000309B0D4}"/>
            </c:ext>
          </c:extLst>
        </c:ser>
        <c:ser>
          <c:idx val="1"/>
          <c:order val="1"/>
          <c:tx>
            <c:strRef>
              <c:f>'Data  (2022)'!$A$46</c:f>
              <c:strCache>
                <c:ptCount val="1"/>
                <c:pt idx="0">
                  <c:v>Autres dépenses courantes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(2022)'!$B$44:$AD$44</c:f>
              <c:strCache>
                <c:ptCount val="29"/>
                <c:pt idx="0">
                  <c:v>dép </c:v>
                </c:pt>
                <c:pt idx="1">
                  <c:v>rec 2013</c:v>
                </c:pt>
                <c:pt idx="3">
                  <c:v>dép </c:v>
                </c:pt>
                <c:pt idx="4">
                  <c:v>rec 2014</c:v>
                </c:pt>
                <c:pt idx="6">
                  <c:v>dép </c:v>
                </c:pt>
                <c:pt idx="7">
                  <c:v>rec 2015</c:v>
                </c:pt>
                <c:pt idx="9">
                  <c:v>dép </c:v>
                </c:pt>
                <c:pt idx="10">
                  <c:v>rec 2016</c:v>
                </c:pt>
                <c:pt idx="12">
                  <c:v>dép</c:v>
                </c:pt>
                <c:pt idx="13">
                  <c:v>rec 2017</c:v>
                </c:pt>
                <c:pt idx="15">
                  <c:v>dép</c:v>
                </c:pt>
                <c:pt idx="16">
                  <c:v>rec 2018</c:v>
                </c:pt>
                <c:pt idx="18">
                  <c:v>dép</c:v>
                </c:pt>
                <c:pt idx="19">
                  <c:v>rec 2019</c:v>
                </c:pt>
                <c:pt idx="21">
                  <c:v>dép</c:v>
                </c:pt>
                <c:pt idx="22">
                  <c:v>rec 2020</c:v>
                </c:pt>
                <c:pt idx="24">
                  <c:v>dép</c:v>
                </c:pt>
                <c:pt idx="25">
                  <c:v>rec 2021</c:v>
                </c:pt>
                <c:pt idx="27">
                  <c:v>dép</c:v>
                </c:pt>
                <c:pt idx="28">
                  <c:v>rec 2022</c:v>
                </c:pt>
              </c:strCache>
            </c:strRef>
          </c:cat>
          <c:val>
            <c:numRef>
              <c:f>'Data  (2022)'!$B$46:$AD$46</c:f>
              <c:numCache>
                <c:formatCode>#,##0.00</c:formatCode>
                <c:ptCount val="29"/>
                <c:pt idx="0">
                  <c:v>198657565.3499999</c:v>
                </c:pt>
                <c:pt idx="3">
                  <c:v>215778401.17999983</c:v>
                </c:pt>
                <c:pt idx="6">
                  <c:v>208159579.53000021</c:v>
                </c:pt>
                <c:pt idx="9">
                  <c:v>220693891.13000011</c:v>
                </c:pt>
                <c:pt idx="12">
                  <c:v>306827468.92000055</c:v>
                </c:pt>
                <c:pt idx="15">
                  <c:v>353387862.05999947</c:v>
                </c:pt>
                <c:pt idx="18">
                  <c:v>360554339.11999989</c:v>
                </c:pt>
                <c:pt idx="21">
                  <c:v>391411793.73999977</c:v>
                </c:pt>
                <c:pt idx="24">
                  <c:v>374715826.25</c:v>
                </c:pt>
                <c:pt idx="27">
                  <c:v>404387650.73999977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F-46AD-91AE-01000309B0D4}"/>
            </c:ext>
          </c:extLst>
        </c:ser>
        <c:ser>
          <c:idx val="2"/>
          <c:order val="2"/>
          <c:tx>
            <c:strRef>
              <c:f>'Data  (2022)'!$A$47</c:f>
              <c:strCache>
                <c:ptCount val="1"/>
                <c:pt idx="0">
                  <c:v>Recettes - cotisations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(2022)'!$B$44:$AD$44</c:f>
              <c:strCache>
                <c:ptCount val="29"/>
                <c:pt idx="0">
                  <c:v>dép </c:v>
                </c:pt>
                <c:pt idx="1">
                  <c:v>rec 2013</c:v>
                </c:pt>
                <c:pt idx="3">
                  <c:v>dép </c:v>
                </c:pt>
                <c:pt idx="4">
                  <c:v>rec 2014</c:v>
                </c:pt>
                <c:pt idx="6">
                  <c:v>dép </c:v>
                </c:pt>
                <c:pt idx="7">
                  <c:v>rec 2015</c:v>
                </c:pt>
                <c:pt idx="9">
                  <c:v>dép </c:v>
                </c:pt>
                <c:pt idx="10">
                  <c:v>rec 2016</c:v>
                </c:pt>
                <c:pt idx="12">
                  <c:v>dép</c:v>
                </c:pt>
                <c:pt idx="13">
                  <c:v>rec 2017</c:v>
                </c:pt>
                <c:pt idx="15">
                  <c:v>dép</c:v>
                </c:pt>
                <c:pt idx="16">
                  <c:v>rec 2018</c:v>
                </c:pt>
                <c:pt idx="18">
                  <c:v>dép</c:v>
                </c:pt>
                <c:pt idx="19">
                  <c:v>rec 2019</c:v>
                </c:pt>
                <c:pt idx="21">
                  <c:v>dép</c:v>
                </c:pt>
                <c:pt idx="22">
                  <c:v>rec 2020</c:v>
                </c:pt>
                <c:pt idx="24">
                  <c:v>dép</c:v>
                </c:pt>
                <c:pt idx="25">
                  <c:v>rec 2021</c:v>
                </c:pt>
                <c:pt idx="27">
                  <c:v>dép</c:v>
                </c:pt>
                <c:pt idx="28">
                  <c:v>rec 2022</c:v>
                </c:pt>
              </c:strCache>
            </c:strRef>
          </c:cat>
          <c:val>
            <c:numRef>
              <c:f>'Data  (2022)'!$B$47:$AD$47</c:f>
              <c:numCache>
                <c:formatCode>#,##0.00</c:formatCode>
                <c:ptCount val="29"/>
                <c:pt idx="1">
                  <c:v>4050413289.9199991</c:v>
                </c:pt>
                <c:pt idx="4">
                  <c:v>4239974900.3900003</c:v>
                </c:pt>
                <c:pt idx="7">
                  <c:v>4367204963.2699995</c:v>
                </c:pt>
                <c:pt idx="10">
                  <c:v>4549203530.3500004</c:v>
                </c:pt>
                <c:pt idx="13">
                  <c:v>4880359590.1199999</c:v>
                </c:pt>
                <c:pt idx="16">
                  <c:v>5189451785.71</c:v>
                </c:pt>
                <c:pt idx="19">
                  <c:v>5530674175.1500006</c:v>
                </c:pt>
                <c:pt idx="22">
                  <c:v>5833031844.8600006</c:v>
                </c:pt>
                <c:pt idx="25">
                  <c:v>6183899414.3900003</c:v>
                </c:pt>
                <c:pt idx="28">
                  <c:v>6695678698.3500004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4F-46AD-91AE-01000309B0D4}"/>
            </c:ext>
          </c:extLst>
        </c:ser>
        <c:ser>
          <c:idx val="4"/>
          <c:order val="3"/>
          <c:tx>
            <c:strRef>
              <c:f>'Data  (2022)'!$A$49</c:f>
              <c:strCache>
                <c:ptCount val="1"/>
                <c:pt idx="0">
                  <c:v>Autres recettes courantes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(2022)'!$B$44:$AD$44</c:f>
              <c:strCache>
                <c:ptCount val="29"/>
                <c:pt idx="0">
                  <c:v>dép </c:v>
                </c:pt>
                <c:pt idx="1">
                  <c:v>rec 2013</c:v>
                </c:pt>
                <c:pt idx="3">
                  <c:v>dép </c:v>
                </c:pt>
                <c:pt idx="4">
                  <c:v>rec 2014</c:v>
                </c:pt>
                <c:pt idx="6">
                  <c:v>dép </c:v>
                </c:pt>
                <c:pt idx="7">
                  <c:v>rec 2015</c:v>
                </c:pt>
                <c:pt idx="9">
                  <c:v>dép </c:v>
                </c:pt>
                <c:pt idx="10">
                  <c:v>rec 2016</c:v>
                </c:pt>
                <c:pt idx="12">
                  <c:v>dép</c:v>
                </c:pt>
                <c:pt idx="13">
                  <c:v>rec 2017</c:v>
                </c:pt>
                <c:pt idx="15">
                  <c:v>dép</c:v>
                </c:pt>
                <c:pt idx="16">
                  <c:v>rec 2018</c:v>
                </c:pt>
                <c:pt idx="18">
                  <c:v>dép</c:v>
                </c:pt>
                <c:pt idx="19">
                  <c:v>rec 2019</c:v>
                </c:pt>
                <c:pt idx="21">
                  <c:v>dép</c:v>
                </c:pt>
                <c:pt idx="22">
                  <c:v>rec 2020</c:v>
                </c:pt>
                <c:pt idx="24">
                  <c:v>dép</c:v>
                </c:pt>
                <c:pt idx="25">
                  <c:v>rec 2021</c:v>
                </c:pt>
                <c:pt idx="27">
                  <c:v>dép</c:v>
                </c:pt>
                <c:pt idx="28">
                  <c:v>rec 2022</c:v>
                </c:pt>
              </c:strCache>
            </c:strRef>
          </c:cat>
          <c:val>
            <c:numRef>
              <c:f>'Data  (2022)'!$B$49:$AD$49</c:f>
              <c:numCache>
                <c:formatCode>#,##0.00</c:formatCode>
                <c:ptCount val="29"/>
                <c:pt idx="1">
                  <c:v>42453377.740000486</c:v>
                </c:pt>
                <c:pt idx="4">
                  <c:v>39799021.409999847</c:v>
                </c:pt>
                <c:pt idx="7">
                  <c:v>45987635.25999999</c:v>
                </c:pt>
                <c:pt idx="10">
                  <c:v>49358705.089999199</c:v>
                </c:pt>
                <c:pt idx="13">
                  <c:v>55263322.480000496</c:v>
                </c:pt>
                <c:pt idx="16">
                  <c:v>55052952.519999512</c:v>
                </c:pt>
                <c:pt idx="19">
                  <c:v>57966771.459999084</c:v>
                </c:pt>
                <c:pt idx="22">
                  <c:v>55504165.239999771</c:v>
                </c:pt>
                <c:pt idx="25">
                  <c:v>52801761.300000191</c:v>
                </c:pt>
                <c:pt idx="28">
                  <c:v>66147225.339999199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4F-46AD-91AE-01000309B0D4}"/>
            </c:ext>
          </c:extLst>
        </c:ser>
        <c:ser>
          <c:idx val="3"/>
          <c:order val="4"/>
          <c:tx>
            <c:strRef>
              <c:f>'Data  (2022)'!$A$48</c:f>
              <c:strCache>
                <c:ptCount val="1"/>
                <c:pt idx="0">
                  <c:v>Ecart de réévaluation sur parts OPC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(2022)'!$B$44:$AD$44</c:f>
              <c:strCache>
                <c:ptCount val="29"/>
                <c:pt idx="0">
                  <c:v>dép </c:v>
                </c:pt>
                <c:pt idx="1">
                  <c:v>rec 2013</c:v>
                </c:pt>
                <c:pt idx="3">
                  <c:v>dép </c:v>
                </c:pt>
                <c:pt idx="4">
                  <c:v>rec 2014</c:v>
                </c:pt>
                <c:pt idx="6">
                  <c:v>dép </c:v>
                </c:pt>
                <c:pt idx="7">
                  <c:v>rec 2015</c:v>
                </c:pt>
                <c:pt idx="9">
                  <c:v>dép </c:v>
                </c:pt>
                <c:pt idx="10">
                  <c:v>rec 2016</c:v>
                </c:pt>
                <c:pt idx="12">
                  <c:v>dép</c:v>
                </c:pt>
                <c:pt idx="13">
                  <c:v>rec 2017</c:v>
                </c:pt>
                <c:pt idx="15">
                  <c:v>dép</c:v>
                </c:pt>
                <c:pt idx="16">
                  <c:v>rec 2018</c:v>
                </c:pt>
                <c:pt idx="18">
                  <c:v>dép</c:v>
                </c:pt>
                <c:pt idx="19">
                  <c:v>rec 2019</c:v>
                </c:pt>
                <c:pt idx="21">
                  <c:v>dép</c:v>
                </c:pt>
                <c:pt idx="22">
                  <c:v>rec 2020</c:v>
                </c:pt>
                <c:pt idx="24">
                  <c:v>dép</c:v>
                </c:pt>
                <c:pt idx="25">
                  <c:v>rec 2021</c:v>
                </c:pt>
                <c:pt idx="27">
                  <c:v>dép</c:v>
                </c:pt>
                <c:pt idx="28">
                  <c:v>rec 2022</c:v>
                </c:pt>
              </c:strCache>
            </c:strRef>
          </c:cat>
          <c:val>
            <c:numRef>
              <c:f>'Data  (2022)'!$B$48:$AD$48</c:f>
              <c:numCache>
                <c:formatCode>#,##0.00</c:formatCode>
                <c:ptCount val="29"/>
                <c:pt idx="1">
                  <c:v>655231705.89999998</c:v>
                </c:pt>
                <c:pt idx="4">
                  <c:v>1435169340.0799999</c:v>
                </c:pt>
                <c:pt idx="7">
                  <c:v>503117813</c:v>
                </c:pt>
                <c:pt idx="10">
                  <c:v>823725850</c:v>
                </c:pt>
                <c:pt idx="13">
                  <c:v>624907064</c:v>
                </c:pt>
                <c:pt idx="15">
                  <c:v>441677880</c:v>
                </c:pt>
                <c:pt idx="19">
                  <c:v>2597934555</c:v>
                </c:pt>
                <c:pt idx="22">
                  <c:v>1126457889</c:v>
                </c:pt>
                <c:pt idx="25">
                  <c:v>2627950852</c:v>
                </c:pt>
                <c:pt idx="27">
                  <c:v>3174478090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4F-46AD-91AE-01000309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324032"/>
        <c:axId val="95327360"/>
      </c:barChart>
      <c:lineChart>
        <c:grouping val="standard"/>
        <c:varyColors val="0"/>
        <c:ser>
          <c:idx val="6"/>
          <c:order val="5"/>
          <c:tx>
            <c:strRef>
              <c:f>'Data  (2022)'!$A$52</c:f>
              <c:strCache>
                <c:ptCount val="1"/>
                <c:pt idx="0">
                  <c:v>Ratio cotisations / prestations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plus"/>
            <c:size val="7"/>
            <c:spPr>
              <a:noFill/>
              <a:ln>
                <a:noFill/>
              </a:ln>
            </c:spPr>
          </c:marker>
          <c:val>
            <c:numRef>
              <c:f>'Data  (2022)'!$B$52:$AD$52</c:f>
              <c:numCache>
                <c:formatCode>#,##0.00</c:formatCode>
                <c:ptCount val="29"/>
                <c:pt idx="0">
                  <c:v>1.1780963859136404</c:v>
                </c:pt>
                <c:pt idx="1">
                  <c:v>1.1780963859136404</c:v>
                </c:pt>
                <c:pt idx="2">
                  <c:v>1.1780963859136404</c:v>
                </c:pt>
                <c:pt idx="3">
                  <c:v>1.1652127482245895</c:v>
                </c:pt>
                <c:pt idx="4">
                  <c:v>1.1652127482245895</c:v>
                </c:pt>
                <c:pt idx="5">
                  <c:v>1.1652127482245895</c:v>
                </c:pt>
                <c:pt idx="6">
                  <c:v>1.1545932453347076</c:v>
                </c:pt>
                <c:pt idx="7">
                  <c:v>1.1545932453347076</c:v>
                </c:pt>
                <c:pt idx="8">
                  <c:v>1.1545932453347076</c:v>
                </c:pt>
                <c:pt idx="9">
                  <c:v>1.1568578440567119</c:v>
                </c:pt>
                <c:pt idx="10">
                  <c:v>1.1568578440567119</c:v>
                </c:pt>
                <c:pt idx="11">
                  <c:v>1.1568578440567119</c:v>
                </c:pt>
                <c:pt idx="12">
                  <c:v>1.1666921888469441</c:v>
                </c:pt>
                <c:pt idx="13">
                  <c:v>1.1666921888469441</c:v>
                </c:pt>
                <c:pt idx="14">
                  <c:v>1.1666921888469441</c:v>
                </c:pt>
                <c:pt idx="15">
                  <c:v>1.19039558506684</c:v>
                </c:pt>
                <c:pt idx="16">
                  <c:v>1.19039558506684</c:v>
                </c:pt>
                <c:pt idx="17">
                  <c:v>1.19039558506684</c:v>
                </c:pt>
                <c:pt idx="18">
                  <c:v>1.1993803540222796</c:v>
                </c:pt>
                <c:pt idx="19">
                  <c:v>1.1993803540222796</c:v>
                </c:pt>
                <c:pt idx="20">
                  <c:v>1.1993803540222796</c:v>
                </c:pt>
                <c:pt idx="21">
                  <c:v>1.1744372707166479</c:v>
                </c:pt>
                <c:pt idx="22">
                  <c:v>1.1744372707166479</c:v>
                </c:pt>
                <c:pt idx="23">
                  <c:v>1.1744372707166479</c:v>
                </c:pt>
                <c:pt idx="24">
                  <c:v>1.1773669589470499</c:v>
                </c:pt>
                <c:pt idx="25">
                  <c:v>1.1773669589470499</c:v>
                </c:pt>
                <c:pt idx="26">
                  <c:v>1.1773669589470499</c:v>
                </c:pt>
                <c:pt idx="27">
                  <c:v>1.1699350036606897</c:v>
                </c:pt>
                <c:pt idx="28">
                  <c:v>1.1699350036606897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4F-46AD-91AE-01000309B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9664"/>
        <c:axId val="97613312"/>
      </c:lineChart>
      <c:catAx>
        <c:axId val="953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fr-FR"/>
          </a:p>
        </c:txPr>
        <c:crossAx val="95327360"/>
        <c:crosses val="autoZero"/>
        <c:auto val="1"/>
        <c:lblAlgn val="ctr"/>
        <c:lblOffset val="100"/>
        <c:noMultiLvlLbl val="0"/>
      </c:catAx>
      <c:valAx>
        <c:axId val="95327360"/>
        <c:scaling>
          <c:orientation val="minMax"/>
          <c:max val="10000000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40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4999999999999999E-4"/>
                <c:y val="0.32129074074074077"/>
              </c:manualLayout>
            </c:layout>
            <c:txPr>
              <a:bodyPr/>
              <a:lstStyle/>
              <a:p>
                <a:pPr>
                  <a:defRPr b="0"/>
                </a:pPr>
                <a:endParaRPr lang="fr-FR"/>
              </a:p>
            </c:txPr>
          </c:dispUnitsLbl>
        </c:dispUnits>
      </c:valAx>
      <c:catAx>
        <c:axId val="9532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13312"/>
        <c:crosses val="autoZero"/>
        <c:auto val="1"/>
        <c:lblAlgn val="ctr"/>
        <c:lblOffset val="100"/>
        <c:noMultiLvlLbl val="0"/>
      </c:catAx>
      <c:valAx>
        <c:axId val="97613312"/>
        <c:scaling>
          <c:orientation val="minMax"/>
          <c:max val="2.6"/>
          <c:min val="0.60000000000000009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layout>
            <c:manualLayout>
              <c:xMode val="edge"/>
              <c:yMode val="edge"/>
              <c:x val="0.9588850574712644"/>
              <c:y val="0.3457724537037036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9664"/>
        <c:crosses val="max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1628352490421459E-2"/>
          <c:y val="0.85040462962962959"/>
          <c:w val="0.93845613026819918"/>
          <c:h val="0.1472180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41384876574992E-2"/>
          <c:y val="5.3767493910228649E-2"/>
          <c:w val="0.79808754789272041"/>
          <c:h val="0.63770762599629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 (2021)'!$A$45</c:f>
              <c:strCache>
                <c:ptCount val="1"/>
                <c:pt idx="0">
                  <c:v>Dépenses - prestations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(2021)'!$B$44:$AD$44</c:f>
              <c:strCache>
                <c:ptCount val="29"/>
                <c:pt idx="0">
                  <c:v>dép </c:v>
                </c:pt>
                <c:pt idx="1">
                  <c:v>rec 2012</c:v>
                </c:pt>
                <c:pt idx="3">
                  <c:v>dép </c:v>
                </c:pt>
                <c:pt idx="4">
                  <c:v>rec 2013</c:v>
                </c:pt>
                <c:pt idx="6">
                  <c:v>dép </c:v>
                </c:pt>
                <c:pt idx="7">
                  <c:v>rec 2014</c:v>
                </c:pt>
                <c:pt idx="9">
                  <c:v>dép </c:v>
                </c:pt>
                <c:pt idx="10">
                  <c:v>rec 2015</c:v>
                </c:pt>
                <c:pt idx="12">
                  <c:v>dép </c:v>
                </c:pt>
                <c:pt idx="13">
                  <c:v>rec 2016</c:v>
                </c:pt>
                <c:pt idx="15">
                  <c:v>dép</c:v>
                </c:pt>
                <c:pt idx="16">
                  <c:v>rec 2017</c:v>
                </c:pt>
                <c:pt idx="18">
                  <c:v>dép</c:v>
                </c:pt>
                <c:pt idx="19">
                  <c:v>rec 2018</c:v>
                </c:pt>
                <c:pt idx="21">
                  <c:v>dép</c:v>
                </c:pt>
                <c:pt idx="22">
                  <c:v>rec 2019</c:v>
                </c:pt>
                <c:pt idx="24">
                  <c:v>dép</c:v>
                </c:pt>
                <c:pt idx="25">
                  <c:v>rec 2020</c:v>
                </c:pt>
                <c:pt idx="27">
                  <c:v>dép</c:v>
                </c:pt>
                <c:pt idx="28">
                  <c:v>rec 2021</c:v>
                </c:pt>
              </c:strCache>
            </c:strRef>
          </c:cat>
          <c:val>
            <c:numRef>
              <c:f>'Data  (2021)'!$B$45:$AD$45</c:f>
              <c:numCache>
                <c:formatCode>#,##0.00</c:formatCode>
                <c:ptCount val="29"/>
                <c:pt idx="0">
                  <c:v>3242337732.8800006</c:v>
                </c:pt>
                <c:pt idx="3">
                  <c:v>3438100089.5599999</c:v>
                </c:pt>
                <c:pt idx="6">
                  <c:v>3638798929.0799999</c:v>
                </c:pt>
                <c:pt idx="9">
                  <c:v>3782461902.4199996</c:v>
                </c:pt>
                <c:pt idx="12">
                  <c:v>3932379033.1900001</c:v>
                </c:pt>
                <c:pt idx="15">
                  <c:v>4183073853.3899999</c:v>
                </c:pt>
                <c:pt idx="18">
                  <c:v>4359434670.9700003</c:v>
                </c:pt>
                <c:pt idx="21">
                  <c:v>4611276278.29</c:v>
                </c:pt>
                <c:pt idx="24">
                  <c:v>4966661047.21</c:v>
                </c:pt>
                <c:pt idx="27">
                  <c:v>5252312685.8600006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8-4771-971A-186450DF240E}"/>
            </c:ext>
          </c:extLst>
        </c:ser>
        <c:ser>
          <c:idx val="1"/>
          <c:order val="1"/>
          <c:tx>
            <c:strRef>
              <c:f>'Data  (2021)'!$A$46</c:f>
              <c:strCache>
                <c:ptCount val="1"/>
                <c:pt idx="0">
                  <c:v>Autres dépenses courantes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(2021)'!$B$44:$AD$44</c:f>
              <c:strCache>
                <c:ptCount val="29"/>
                <c:pt idx="0">
                  <c:v>dép </c:v>
                </c:pt>
                <c:pt idx="1">
                  <c:v>rec 2012</c:v>
                </c:pt>
                <c:pt idx="3">
                  <c:v>dép </c:v>
                </c:pt>
                <c:pt idx="4">
                  <c:v>rec 2013</c:v>
                </c:pt>
                <c:pt idx="6">
                  <c:v>dép </c:v>
                </c:pt>
                <c:pt idx="7">
                  <c:v>rec 2014</c:v>
                </c:pt>
                <c:pt idx="9">
                  <c:v>dép </c:v>
                </c:pt>
                <c:pt idx="10">
                  <c:v>rec 2015</c:v>
                </c:pt>
                <c:pt idx="12">
                  <c:v>dép </c:v>
                </c:pt>
                <c:pt idx="13">
                  <c:v>rec 2016</c:v>
                </c:pt>
                <c:pt idx="15">
                  <c:v>dép</c:v>
                </c:pt>
                <c:pt idx="16">
                  <c:v>rec 2017</c:v>
                </c:pt>
                <c:pt idx="18">
                  <c:v>dép</c:v>
                </c:pt>
                <c:pt idx="19">
                  <c:v>rec 2018</c:v>
                </c:pt>
                <c:pt idx="21">
                  <c:v>dép</c:v>
                </c:pt>
                <c:pt idx="22">
                  <c:v>rec 2019</c:v>
                </c:pt>
                <c:pt idx="24">
                  <c:v>dép</c:v>
                </c:pt>
                <c:pt idx="25">
                  <c:v>rec 2020</c:v>
                </c:pt>
                <c:pt idx="27">
                  <c:v>dép</c:v>
                </c:pt>
                <c:pt idx="28">
                  <c:v>rec 2021</c:v>
                </c:pt>
              </c:strCache>
            </c:strRef>
          </c:cat>
          <c:val>
            <c:numRef>
              <c:f>'Data  (2021)'!$B$46:$AD$46</c:f>
              <c:numCache>
                <c:formatCode>#,##0.00</c:formatCode>
                <c:ptCount val="29"/>
                <c:pt idx="0">
                  <c:v>200964246.50999975</c:v>
                </c:pt>
                <c:pt idx="3">
                  <c:v>198657565.3499999</c:v>
                </c:pt>
                <c:pt idx="6">
                  <c:v>215778401.17999983</c:v>
                </c:pt>
                <c:pt idx="9">
                  <c:v>208159579.53000021</c:v>
                </c:pt>
                <c:pt idx="12">
                  <c:v>220693891.13000011</c:v>
                </c:pt>
                <c:pt idx="15">
                  <c:v>306827468.92000055</c:v>
                </c:pt>
                <c:pt idx="18">
                  <c:v>353387862.05999947</c:v>
                </c:pt>
                <c:pt idx="21">
                  <c:v>360554339.11999989</c:v>
                </c:pt>
                <c:pt idx="24">
                  <c:v>391411793.73999977</c:v>
                </c:pt>
                <c:pt idx="27">
                  <c:v>374715826.25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8-4771-971A-186450DF240E}"/>
            </c:ext>
          </c:extLst>
        </c:ser>
        <c:ser>
          <c:idx val="2"/>
          <c:order val="2"/>
          <c:tx>
            <c:strRef>
              <c:f>'Data  (2021)'!$A$47</c:f>
              <c:strCache>
                <c:ptCount val="1"/>
                <c:pt idx="0">
                  <c:v>Recettes - cotisations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(2021)'!$B$44:$AD$44</c:f>
              <c:strCache>
                <c:ptCount val="29"/>
                <c:pt idx="0">
                  <c:v>dép </c:v>
                </c:pt>
                <c:pt idx="1">
                  <c:v>rec 2012</c:v>
                </c:pt>
                <c:pt idx="3">
                  <c:v>dép </c:v>
                </c:pt>
                <c:pt idx="4">
                  <c:v>rec 2013</c:v>
                </c:pt>
                <c:pt idx="6">
                  <c:v>dép </c:v>
                </c:pt>
                <c:pt idx="7">
                  <c:v>rec 2014</c:v>
                </c:pt>
                <c:pt idx="9">
                  <c:v>dép </c:v>
                </c:pt>
                <c:pt idx="10">
                  <c:v>rec 2015</c:v>
                </c:pt>
                <c:pt idx="12">
                  <c:v>dép </c:v>
                </c:pt>
                <c:pt idx="13">
                  <c:v>rec 2016</c:v>
                </c:pt>
                <c:pt idx="15">
                  <c:v>dép</c:v>
                </c:pt>
                <c:pt idx="16">
                  <c:v>rec 2017</c:v>
                </c:pt>
                <c:pt idx="18">
                  <c:v>dép</c:v>
                </c:pt>
                <c:pt idx="19">
                  <c:v>rec 2018</c:v>
                </c:pt>
                <c:pt idx="21">
                  <c:v>dép</c:v>
                </c:pt>
                <c:pt idx="22">
                  <c:v>rec 2019</c:v>
                </c:pt>
                <c:pt idx="24">
                  <c:v>dép</c:v>
                </c:pt>
                <c:pt idx="25">
                  <c:v>rec 2020</c:v>
                </c:pt>
                <c:pt idx="27">
                  <c:v>dép</c:v>
                </c:pt>
                <c:pt idx="28">
                  <c:v>rec 2021</c:v>
                </c:pt>
              </c:strCache>
            </c:strRef>
          </c:cat>
          <c:val>
            <c:numRef>
              <c:f>'Data  (2021)'!$B$47:$AD$47</c:f>
              <c:numCache>
                <c:formatCode>#,##0.00</c:formatCode>
                <c:ptCount val="29"/>
                <c:pt idx="1">
                  <c:v>3871191420.4000001</c:v>
                </c:pt>
                <c:pt idx="4">
                  <c:v>4050413289.9199991</c:v>
                </c:pt>
                <c:pt idx="7">
                  <c:v>4239974900.3900003</c:v>
                </c:pt>
                <c:pt idx="10">
                  <c:v>4367204963.2699995</c:v>
                </c:pt>
                <c:pt idx="13">
                  <c:v>4549203530.3500004</c:v>
                </c:pt>
                <c:pt idx="16">
                  <c:v>4880359590.1199999</c:v>
                </c:pt>
                <c:pt idx="19">
                  <c:v>5189451785.71</c:v>
                </c:pt>
                <c:pt idx="22">
                  <c:v>5530674175.1500006</c:v>
                </c:pt>
                <c:pt idx="25">
                  <c:v>5833031844.8600006</c:v>
                </c:pt>
                <c:pt idx="28">
                  <c:v>6183899414.3900003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8-4771-971A-186450DF240E}"/>
            </c:ext>
          </c:extLst>
        </c:ser>
        <c:ser>
          <c:idx val="4"/>
          <c:order val="3"/>
          <c:tx>
            <c:strRef>
              <c:f>'Data  (2021)'!$A$49</c:f>
              <c:strCache>
                <c:ptCount val="1"/>
                <c:pt idx="0">
                  <c:v>Autres recettes courantes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(2021)'!$B$44:$AD$44</c:f>
              <c:strCache>
                <c:ptCount val="29"/>
                <c:pt idx="0">
                  <c:v>dép </c:v>
                </c:pt>
                <c:pt idx="1">
                  <c:v>rec 2012</c:v>
                </c:pt>
                <c:pt idx="3">
                  <c:v>dép </c:v>
                </c:pt>
                <c:pt idx="4">
                  <c:v>rec 2013</c:v>
                </c:pt>
                <c:pt idx="6">
                  <c:v>dép </c:v>
                </c:pt>
                <c:pt idx="7">
                  <c:v>rec 2014</c:v>
                </c:pt>
                <c:pt idx="9">
                  <c:v>dép </c:v>
                </c:pt>
                <c:pt idx="10">
                  <c:v>rec 2015</c:v>
                </c:pt>
                <c:pt idx="12">
                  <c:v>dép </c:v>
                </c:pt>
                <c:pt idx="13">
                  <c:v>rec 2016</c:v>
                </c:pt>
                <c:pt idx="15">
                  <c:v>dép</c:v>
                </c:pt>
                <c:pt idx="16">
                  <c:v>rec 2017</c:v>
                </c:pt>
                <c:pt idx="18">
                  <c:v>dép</c:v>
                </c:pt>
                <c:pt idx="19">
                  <c:v>rec 2018</c:v>
                </c:pt>
                <c:pt idx="21">
                  <c:v>dép</c:v>
                </c:pt>
                <c:pt idx="22">
                  <c:v>rec 2019</c:v>
                </c:pt>
                <c:pt idx="24">
                  <c:v>dép</c:v>
                </c:pt>
                <c:pt idx="25">
                  <c:v>rec 2020</c:v>
                </c:pt>
                <c:pt idx="27">
                  <c:v>dép</c:v>
                </c:pt>
                <c:pt idx="28">
                  <c:v>rec 2021</c:v>
                </c:pt>
              </c:strCache>
            </c:strRef>
          </c:cat>
          <c:val>
            <c:numRef>
              <c:f>'Data  (2021)'!$B$49:$AD$49</c:f>
              <c:numCache>
                <c:formatCode>#,##0.00</c:formatCode>
                <c:ptCount val="29"/>
                <c:pt idx="1">
                  <c:v>52381236.279999733</c:v>
                </c:pt>
                <c:pt idx="4">
                  <c:v>42453377.740000486</c:v>
                </c:pt>
                <c:pt idx="7">
                  <c:v>39799021.409999847</c:v>
                </c:pt>
                <c:pt idx="10">
                  <c:v>45987635.25999999</c:v>
                </c:pt>
                <c:pt idx="13">
                  <c:v>49358705.089999199</c:v>
                </c:pt>
                <c:pt idx="16">
                  <c:v>55263322.480000496</c:v>
                </c:pt>
                <c:pt idx="19">
                  <c:v>55052952.519999512</c:v>
                </c:pt>
                <c:pt idx="22">
                  <c:v>57966771.459999084</c:v>
                </c:pt>
                <c:pt idx="25">
                  <c:v>55504165.239999771</c:v>
                </c:pt>
                <c:pt idx="28">
                  <c:v>52801761.300000191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8-4771-971A-186450DF240E}"/>
            </c:ext>
          </c:extLst>
        </c:ser>
        <c:ser>
          <c:idx val="3"/>
          <c:order val="4"/>
          <c:tx>
            <c:strRef>
              <c:f>'Data  (2021)'!$A$48</c:f>
              <c:strCache>
                <c:ptCount val="1"/>
                <c:pt idx="0">
                  <c:v>Ecart de réévaluation sur parts OPC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(2021)'!$B$44:$AD$44</c:f>
              <c:strCache>
                <c:ptCount val="29"/>
                <c:pt idx="0">
                  <c:v>dép </c:v>
                </c:pt>
                <c:pt idx="1">
                  <c:v>rec 2012</c:v>
                </c:pt>
                <c:pt idx="3">
                  <c:v>dép </c:v>
                </c:pt>
                <c:pt idx="4">
                  <c:v>rec 2013</c:v>
                </c:pt>
                <c:pt idx="6">
                  <c:v>dép </c:v>
                </c:pt>
                <c:pt idx="7">
                  <c:v>rec 2014</c:v>
                </c:pt>
                <c:pt idx="9">
                  <c:v>dép </c:v>
                </c:pt>
                <c:pt idx="10">
                  <c:v>rec 2015</c:v>
                </c:pt>
                <c:pt idx="12">
                  <c:v>dép </c:v>
                </c:pt>
                <c:pt idx="13">
                  <c:v>rec 2016</c:v>
                </c:pt>
                <c:pt idx="15">
                  <c:v>dép</c:v>
                </c:pt>
                <c:pt idx="16">
                  <c:v>rec 2017</c:v>
                </c:pt>
                <c:pt idx="18">
                  <c:v>dép</c:v>
                </c:pt>
                <c:pt idx="19">
                  <c:v>rec 2018</c:v>
                </c:pt>
                <c:pt idx="21">
                  <c:v>dép</c:v>
                </c:pt>
                <c:pt idx="22">
                  <c:v>rec 2019</c:v>
                </c:pt>
                <c:pt idx="24">
                  <c:v>dép</c:v>
                </c:pt>
                <c:pt idx="25">
                  <c:v>rec 2020</c:v>
                </c:pt>
                <c:pt idx="27">
                  <c:v>dép</c:v>
                </c:pt>
                <c:pt idx="28">
                  <c:v>rec 2021</c:v>
                </c:pt>
              </c:strCache>
            </c:strRef>
          </c:cat>
          <c:val>
            <c:numRef>
              <c:f>'Data  (2021)'!$B$48:$AD$48</c:f>
              <c:numCache>
                <c:formatCode>#,##0.00</c:formatCode>
                <c:ptCount val="29"/>
                <c:pt idx="1">
                  <c:v>840351992.07000005</c:v>
                </c:pt>
                <c:pt idx="4">
                  <c:v>655231705.89999998</c:v>
                </c:pt>
                <c:pt idx="7">
                  <c:v>1435169340.0799999</c:v>
                </c:pt>
                <c:pt idx="10">
                  <c:v>503117813</c:v>
                </c:pt>
                <c:pt idx="13">
                  <c:v>823725850</c:v>
                </c:pt>
                <c:pt idx="16">
                  <c:v>624907064</c:v>
                </c:pt>
                <c:pt idx="18">
                  <c:v>441677880</c:v>
                </c:pt>
                <c:pt idx="22">
                  <c:v>2597934555</c:v>
                </c:pt>
                <c:pt idx="25">
                  <c:v>1126457889</c:v>
                </c:pt>
                <c:pt idx="28">
                  <c:v>2627950852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A8-4771-971A-186450DF2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324032"/>
        <c:axId val="95327360"/>
      </c:barChart>
      <c:lineChart>
        <c:grouping val="standard"/>
        <c:varyColors val="0"/>
        <c:ser>
          <c:idx val="5"/>
          <c:order val="5"/>
          <c:tx>
            <c:strRef>
              <c:f>'Data  (2021)'!$A$52</c:f>
              <c:strCache>
                <c:ptCount val="1"/>
                <c:pt idx="0">
                  <c:v>Ratio recettes / dépenses</c:v>
                </c:pt>
              </c:strCache>
            </c:strRef>
          </c:tx>
          <c:spPr>
            <a:ln w="19050">
              <a:solidFill>
                <a:srgbClr val="B2B2B2"/>
              </a:solidFill>
            </a:ln>
          </c:spPr>
          <c:marker>
            <c:spPr>
              <a:solidFill>
                <a:srgbClr val="B2B2B2"/>
              </a:solidFill>
              <a:ln>
                <a:noFill/>
              </a:ln>
            </c:spPr>
          </c:marker>
          <c:val>
            <c:numRef>
              <c:f>'Data  (2021)'!$B$52:$AD$52</c:f>
              <c:numCache>
                <c:formatCode>#,##0.00</c:formatCode>
                <c:ptCount val="29"/>
                <c:pt idx="0">
                  <c:v>1.3835337932207605</c:v>
                </c:pt>
                <c:pt idx="1">
                  <c:v>1.3835337932207605</c:v>
                </c:pt>
                <c:pt idx="2">
                  <c:v>1.3835337932207605</c:v>
                </c:pt>
                <c:pt idx="3">
                  <c:v>1.3055855858719578</c:v>
                </c:pt>
                <c:pt idx="4">
                  <c:v>1.3055855858719578</c:v>
                </c:pt>
                <c:pt idx="5">
                  <c:v>1.3055855858719578</c:v>
                </c:pt>
                <c:pt idx="6">
                  <c:v>1.4826381136565532</c:v>
                </c:pt>
                <c:pt idx="7">
                  <c:v>1.4826381136565532</c:v>
                </c:pt>
                <c:pt idx="8">
                  <c:v>1.4826381136565532</c:v>
                </c:pt>
                <c:pt idx="9">
                  <c:v>1.2319661069753141</c:v>
                </c:pt>
                <c:pt idx="10">
                  <c:v>1.2319661069753141</c:v>
                </c:pt>
                <c:pt idx="11">
                  <c:v>1.2319661069753141</c:v>
                </c:pt>
                <c:pt idx="12">
                  <c:v>1.3056086864469911</c:v>
                </c:pt>
                <c:pt idx="13">
                  <c:v>1.3056086864469911</c:v>
                </c:pt>
                <c:pt idx="14">
                  <c:v>1.3056086864469911</c:v>
                </c:pt>
                <c:pt idx="15">
                  <c:v>1.2384526022810618</c:v>
                </c:pt>
                <c:pt idx="16">
                  <c:v>1.2384526022810618</c:v>
                </c:pt>
                <c:pt idx="17">
                  <c:v>1.2384526022810618</c:v>
                </c:pt>
                <c:pt idx="18">
                  <c:v>1.0174613091450102</c:v>
                </c:pt>
                <c:pt idx="19">
                  <c:v>1.0174613091450102</c:v>
                </c:pt>
                <c:pt idx="20">
                  <c:v>1.0174613091450102</c:v>
                </c:pt>
                <c:pt idx="21">
                  <c:v>1.6465917951715485</c:v>
                </c:pt>
                <c:pt idx="22">
                  <c:v>1.6465917951715485</c:v>
                </c:pt>
                <c:pt idx="23">
                  <c:v>1.6465917951715485</c:v>
                </c:pt>
                <c:pt idx="24">
                  <c:v>1.309238248029533</c:v>
                </c:pt>
                <c:pt idx="25">
                  <c:v>1.309238248029533</c:v>
                </c:pt>
                <c:pt idx="26">
                  <c:v>1.309238248029533</c:v>
                </c:pt>
                <c:pt idx="27">
                  <c:v>1.5753700214264539</c:v>
                </c:pt>
                <c:pt idx="28">
                  <c:v>1.5753700214264539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A8-4771-971A-186450DF240E}"/>
            </c:ext>
          </c:extLst>
        </c:ser>
        <c:ser>
          <c:idx val="6"/>
          <c:order val="6"/>
          <c:tx>
            <c:strRef>
              <c:f>'Data  (2021)'!$A$53</c:f>
              <c:strCache>
                <c:ptCount val="1"/>
                <c:pt idx="0">
                  <c:v>Ratio cotisations / prestations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plus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'Data  (2021)'!$B$53:$AD$53</c:f>
              <c:numCache>
                <c:formatCode>#,##0.00</c:formatCode>
                <c:ptCount val="29"/>
                <c:pt idx="0">
                  <c:v>1.1939507045003055</c:v>
                </c:pt>
                <c:pt idx="1">
                  <c:v>1.1939507045003055</c:v>
                </c:pt>
                <c:pt idx="2">
                  <c:v>1.1939507045003055</c:v>
                </c:pt>
                <c:pt idx="3">
                  <c:v>1.1780963859136404</c:v>
                </c:pt>
                <c:pt idx="4">
                  <c:v>1.1780963859136404</c:v>
                </c:pt>
                <c:pt idx="5">
                  <c:v>1.1780963859136404</c:v>
                </c:pt>
                <c:pt idx="6">
                  <c:v>1.1652127482245895</c:v>
                </c:pt>
                <c:pt idx="7">
                  <c:v>1.1652127482245895</c:v>
                </c:pt>
                <c:pt idx="8">
                  <c:v>1.1652127482245895</c:v>
                </c:pt>
                <c:pt idx="9">
                  <c:v>1.1545932453347076</c:v>
                </c:pt>
                <c:pt idx="10">
                  <c:v>1.1545932453347076</c:v>
                </c:pt>
                <c:pt idx="11">
                  <c:v>1.1545932453347076</c:v>
                </c:pt>
                <c:pt idx="12">
                  <c:v>1.1568578440567119</c:v>
                </c:pt>
                <c:pt idx="13">
                  <c:v>1.1568578440567119</c:v>
                </c:pt>
                <c:pt idx="14">
                  <c:v>1.1568578440567119</c:v>
                </c:pt>
                <c:pt idx="15">
                  <c:v>1.1666921888469441</c:v>
                </c:pt>
                <c:pt idx="16">
                  <c:v>1.1666921888469441</c:v>
                </c:pt>
                <c:pt idx="17">
                  <c:v>1.1666921888469441</c:v>
                </c:pt>
                <c:pt idx="18">
                  <c:v>1.19039558506684</c:v>
                </c:pt>
                <c:pt idx="19">
                  <c:v>1.19039558506684</c:v>
                </c:pt>
                <c:pt idx="20">
                  <c:v>1.19039558506684</c:v>
                </c:pt>
                <c:pt idx="21">
                  <c:v>1.1993803540222796</c:v>
                </c:pt>
                <c:pt idx="22">
                  <c:v>1.1993803540222796</c:v>
                </c:pt>
                <c:pt idx="23">
                  <c:v>1.1993803540222796</c:v>
                </c:pt>
                <c:pt idx="24">
                  <c:v>1.1744372707166479</c:v>
                </c:pt>
                <c:pt idx="25">
                  <c:v>1.1744372707166479</c:v>
                </c:pt>
                <c:pt idx="26">
                  <c:v>1.1744372707166479</c:v>
                </c:pt>
                <c:pt idx="27">
                  <c:v>1.1773669589470499</c:v>
                </c:pt>
                <c:pt idx="28">
                  <c:v>1.1773669589470499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A8-4771-971A-186450DF2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9664"/>
        <c:axId val="97613312"/>
      </c:lineChart>
      <c:catAx>
        <c:axId val="953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fr-FR"/>
          </a:p>
        </c:txPr>
        <c:crossAx val="95327360"/>
        <c:crosses val="autoZero"/>
        <c:auto val="1"/>
        <c:lblAlgn val="ctr"/>
        <c:lblOffset val="100"/>
        <c:noMultiLvlLbl val="0"/>
      </c:catAx>
      <c:valAx>
        <c:axId val="95327360"/>
        <c:scaling>
          <c:orientation val="minMax"/>
          <c:max val="9000000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40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4999999999999999E-4"/>
                <c:y val="0.32129074074074077"/>
              </c:manualLayout>
            </c:layout>
            <c:txPr>
              <a:bodyPr/>
              <a:lstStyle/>
              <a:p>
                <a:pPr>
                  <a:defRPr b="0"/>
                </a:pPr>
                <a:endParaRPr lang="fr-FR"/>
              </a:p>
            </c:txPr>
          </c:dispUnitsLbl>
        </c:dispUnits>
      </c:valAx>
      <c:catAx>
        <c:axId val="9532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13312"/>
        <c:crosses val="autoZero"/>
        <c:auto val="1"/>
        <c:lblAlgn val="ctr"/>
        <c:lblOffset val="100"/>
        <c:noMultiLvlLbl val="0"/>
      </c:catAx>
      <c:valAx>
        <c:axId val="97613312"/>
        <c:scaling>
          <c:orientation val="minMax"/>
          <c:max val="2.6"/>
          <c:min val="0.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layout>
            <c:manualLayout>
              <c:xMode val="edge"/>
              <c:yMode val="edge"/>
              <c:x val="0.9588850574712644"/>
              <c:y val="0.3457724537037036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9664"/>
        <c:crosses val="max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1628352490421459E-2"/>
          <c:y val="0.85040462962962959"/>
          <c:w val="0.93845613026819918"/>
          <c:h val="0.1472180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41384876574992E-2"/>
          <c:y val="5.3767493910228649E-2"/>
          <c:w val="0.79808754789272041"/>
          <c:h val="0.63770762599629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 (2020)'!$A$45</c:f>
              <c:strCache>
                <c:ptCount val="1"/>
                <c:pt idx="0">
                  <c:v>Dépenses - prestations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(2020)'!$B$44:$AD$44</c:f>
              <c:strCache>
                <c:ptCount val="29"/>
                <c:pt idx="0">
                  <c:v>dép</c:v>
                </c:pt>
                <c:pt idx="1">
                  <c:v>rec 2011</c:v>
                </c:pt>
                <c:pt idx="3">
                  <c:v>dép </c:v>
                </c:pt>
                <c:pt idx="4">
                  <c:v>rec 2012</c:v>
                </c:pt>
                <c:pt idx="6">
                  <c:v>dép </c:v>
                </c:pt>
                <c:pt idx="7">
                  <c:v>rec 2013</c:v>
                </c:pt>
                <c:pt idx="9">
                  <c:v>dép </c:v>
                </c:pt>
                <c:pt idx="10">
                  <c:v>rec 2014</c:v>
                </c:pt>
                <c:pt idx="12">
                  <c:v>dép </c:v>
                </c:pt>
                <c:pt idx="13">
                  <c:v>rec 2015</c:v>
                </c:pt>
                <c:pt idx="15">
                  <c:v>dép </c:v>
                </c:pt>
                <c:pt idx="16">
                  <c:v>rec 2016</c:v>
                </c:pt>
                <c:pt idx="18">
                  <c:v>dép</c:v>
                </c:pt>
                <c:pt idx="19">
                  <c:v>rec 2017</c:v>
                </c:pt>
                <c:pt idx="21">
                  <c:v>dép</c:v>
                </c:pt>
                <c:pt idx="22">
                  <c:v>rec 2018</c:v>
                </c:pt>
                <c:pt idx="24">
                  <c:v>dép</c:v>
                </c:pt>
                <c:pt idx="25">
                  <c:v>rec 2019</c:v>
                </c:pt>
                <c:pt idx="27">
                  <c:v>dép</c:v>
                </c:pt>
                <c:pt idx="28">
                  <c:v>rec 2020</c:v>
                </c:pt>
              </c:strCache>
            </c:strRef>
          </c:cat>
          <c:val>
            <c:numRef>
              <c:f>'Data  (2020)'!$B$45:$AD$45</c:f>
              <c:numCache>
                <c:formatCode>#,##0.00</c:formatCode>
                <c:ptCount val="29"/>
                <c:pt idx="0">
                  <c:v>3030246757.71</c:v>
                </c:pt>
                <c:pt idx="3">
                  <c:v>3242337732.8800006</c:v>
                </c:pt>
                <c:pt idx="6">
                  <c:v>3438100089.5599999</c:v>
                </c:pt>
                <c:pt idx="9">
                  <c:v>3638798929.0799999</c:v>
                </c:pt>
                <c:pt idx="12">
                  <c:v>3782461902.4199996</c:v>
                </c:pt>
                <c:pt idx="15">
                  <c:v>3932379033.1900001</c:v>
                </c:pt>
                <c:pt idx="18">
                  <c:v>4183073853.3899999</c:v>
                </c:pt>
                <c:pt idx="21">
                  <c:v>4359434670.9700003</c:v>
                </c:pt>
                <c:pt idx="24">
                  <c:v>4611276278.29</c:v>
                </c:pt>
                <c:pt idx="27">
                  <c:v>4966661047.21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1-4E5F-A228-04D92005E2DF}"/>
            </c:ext>
          </c:extLst>
        </c:ser>
        <c:ser>
          <c:idx val="1"/>
          <c:order val="1"/>
          <c:tx>
            <c:strRef>
              <c:f>'Data  (2020)'!$A$46</c:f>
              <c:strCache>
                <c:ptCount val="1"/>
                <c:pt idx="0">
                  <c:v>Autres dépenses courantes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(2020)'!$B$44:$AD$44</c:f>
              <c:strCache>
                <c:ptCount val="29"/>
                <c:pt idx="0">
                  <c:v>dép</c:v>
                </c:pt>
                <c:pt idx="1">
                  <c:v>rec 2011</c:v>
                </c:pt>
                <c:pt idx="3">
                  <c:v>dép </c:v>
                </c:pt>
                <c:pt idx="4">
                  <c:v>rec 2012</c:v>
                </c:pt>
                <c:pt idx="6">
                  <c:v>dép </c:v>
                </c:pt>
                <c:pt idx="7">
                  <c:v>rec 2013</c:v>
                </c:pt>
                <c:pt idx="9">
                  <c:v>dép </c:v>
                </c:pt>
                <c:pt idx="10">
                  <c:v>rec 2014</c:v>
                </c:pt>
                <c:pt idx="12">
                  <c:v>dép </c:v>
                </c:pt>
                <c:pt idx="13">
                  <c:v>rec 2015</c:v>
                </c:pt>
                <c:pt idx="15">
                  <c:v>dép </c:v>
                </c:pt>
                <c:pt idx="16">
                  <c:v>rec 2016</c:v>
                </c:pt>
                <c:pt idx="18">
                  <c:v>dép</c:v>
                </c:pt>
                <c:pt idx="19">
                  <c:v>rec 2017</c:v>
                </c:pt>
                <c:pt idx="21">
                  <c:v>dép</c:v>
                </c:pt>
                <c:pt idx="22">
                  <c:v>rec 2018</c:v>
                </c:pt>
                <c:pt idx="24">
                  <c:v>dép</c:v>
                </c:pt>
                <c:pt idx="25">
                  <c:v>rec 2019</c:v>
                </c:pt>
                <c:pt idx="27">
                  <c:v>dép</c:v>
                </c:pt>
                <c:pt idx="28">
                  <c:v>rec 2020</c:v>
                </c:pt>
              </c:strCache>
            </c:strRef>
          </c:cat>
          <c:val>
            <c:numRef>
              <c:f>'Data  (2020)'!$B$46:$AD$46</c:f>
              <c:numCache>
                <c:formatCode>#,##0.00</c:formatCode>
                <c:ptCount val="29"/>
                <c:pt idx="0">
                  <c:v>179906819.53000069</c:v>
                </c:pt>
                <c:pt idx="3">
                  <c:v>200964246.50999975</c:v>
                </c:pt>
                <c:pt idx="6">
                  <c:v>198657565.3499999</c:v>
                </c:pt>
                <c:pt idx="9">
                  <c:v>215778401.17999983</c:v>
                </c:pt>
                <c:pt idx="12">
                  <c:v>208159579.53000021</c:v>
                </c:pt>
                <c:pt idx="15">
                  <c:v>220693891.13000011</c:v>
                </c:pt>
                <c:pt idx="18">
                  <c:v>306827468.92000055</c:v>
                </c:pt>
                <c:pt idx="21">
                  <c:v>353387862.05999947</c:v>
                </c:pt>
                <c:pt idx="24">
                  <c:v>360554339.11999989</c:v>
                </c:pt>
                <c:pt idx="27">
                  <c:v>391411793.73999977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1-4E5F-A228-04D92005E2DF}"/>
            </c:ext>
          </c:extLst>
        </c:ser>
        <c:ser>
          <c:idx val="2"/>
          <c:order val="2"/>
          <c:tx>
            <c:strRef>
              <c:f>'Data  (2020)'!$A$47</c:f>
              <c:strCache>
                <c:ptCount val="1"/>
                <c:pt idx="0">
                  <c:v>Recettes - cotisations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(2020)'!$B$44:$AD$44</c:f>
              <c:strCache>
                <c:ptCount val="29"/>
                <c:pt idx="0">
                  <c:v>dép</c:v>
                </c:pt>
                <c:pt idx="1">
                  <c:v>rec 2011</c:v>
                </c:pt>
                <c:pt idx="3">
                  <c:v>dép </c:v>
                </c:pt>
                <c:pt idx="4">
                  <c:v>rec 2012</c:v>
                </c:pt>
                <c:pt idx="6">
                  <c:v>dép </c:v>
                </c:pt>
                <c:pt idx="7">
                  <c:v>rec 2013</c:v>
                </c:pt>
                <c:pt idx="9">
                  <c:v>dép </c:v>
                </c:pt>
                <c:pt idx="10">
                  <c:v>rec 2014</c:v>
                </c:pt>
                <c:pt idx="12">
                  <c:v>dép </c:v>
                </c:pt>
                <c:pt idx="13">
                  <c:v>rec 2015</c:v>
                </c:pt>
                <c:pt idx="15">
                  <c:v>dép </c:v>
                </c:pt>
                <c:pt idx="16">
                  <c:v>rec 2016</c:v>
                </c:pt>
                <c:pt idx="18">
                  <c:v>dép</c:v>
                </c:pt>
                <c:pt idx="19">
                  <c:v>rec 2017</c:v>
                </c:pt>
                <c:pt idx="21">
                  <c:v>dép</c:v>
                </c:pt>
                <c:pt idx="22">
                  <c:v>rec 2018</c:v>
                </c:pt>
                <c:pt idx="24">
                  <c:v>dép</c:v>
                </c:pt>
                <c:pt idx="25">
                  <c:v>rec 2019</c:v>
                </c:pt>
                <c:pt idx="27">
                  <c:v>dép</c:v>
                </c:pt>
                <c:pt idx="28">
                  <c:v>rec 2020</c:v>
                </c:pt>
              </c:strCache>
            </c:strRef>
          </c:cat>
          <c:val>
            <c:numRef>
              <c:f>'Data  (2020)'!$B$47:$AD$47</c:f>
              <c:numCache>
                <c:formatCode>#,##0.00</c:formatCode>
                <c:ptCount val="29"/>
                <c:pt idx="1">
                  <c:v>3660943750.46</c:v>
                </c:pt>
                <c:pt idx="4">
                  <c:v>3871191420.4000001</c:v>
                </c:pt>
                <c:pt idx="7">
                  <c:v>4050413289.9199991</c:v>
                </c:pt>
                <c:pt idx="10">
                  <c:v>4239974900.3900003</c:v>
                </c:pt>
                <c:pt idx="13">
                  <c:v>4367204963.2699995</c:v>
                </c:pt>
                <c:pt idx="16">
                  <c:v>4549203530.3500004</c:v>
                </c:pt>
                <c:pt idx="19">
                  <c:v>4880359590.1199999</c:v>
                </c:pt>
                <c:pt idx="22">
                  <c:v>5189451785.71</c:v>
                </c:pt>
                <c:pt idx="25">
                  <c:v>5530674175.1500006</c:v>
                </c:pt>
                <c:pt idx="28">
                  <c:v>5833031844.8600006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1-4E5F-A228-04D92005E2DF}"/>
            </c:ext>
          </c:extLst>
        </c:ser>
        <c:ser>
          <c:idx val="4"/>
          <c:order val="3"/>
          <c:tx>
            <c:strRef>
              <c:f>'Data  (2020)'!$A$49</c:f>
              <c:strCache>
                <c:ptCount val="1"/>
                <c:pt idx="0">
                  <c:v>Autres recettes courantes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(2020)'!$B$44:$AD$44</c:f>
              <c:strCache>
                <c:ptCount val="29"/>
                <c:pt idx="0">
                  <c:v>dép</c:v>
                </c:pt>
                <c:pt idx="1">
                  <c:v>rec 2011</c:v>
                </c:pt>
                <c:pt idx="3">
                  <c:v>dép </c:v>
                </c:pt>
                <c:pt idx="4">
                  <c:v>rec 2012</c:v>
                </c:pt>
                <c:pt idx="6">
                  <c:v>dép </c:v>
                </c:pt>
                <c:pt idx="7">
                  <c:v>rec 2013</c:v>
                </c:pt>
                <c:pt idx="9">
                  <c:v>dép </c:v>
                </c:pt>
                <c:pt idx="10">
                  <c:v>rec 2014</c:v>
                </c:pt>
                <c:pt idx="12">
                  <c:v>dép </c:v>
                </c:pt>
                <c:pt idx="13">
                  <c:v>rec 2015</c:v>
                </c:pt>
                <c:pt idx="15">
                  <c:v>dép </c:v>
                </c:pt>
                <c:pt idx="16">
                  <c:v>rec 2016</c:v>
                </c:pt>
                <c:pt idx="18">
                  <c:v>dép</c:v>
                </c:pt>
                <c:pt idx="19">
                  <c:v>rec 2017</c:v>
                </c:pt>
                <c:pt idx="21">
                  <c:v>dép</c:v>
                </c:pt>
                <c:pt idx="22">
                  <c:v>rec 2018</c:v>
                </c:pt>
                <c:pt idx="24">
                  <c:v>dép</c:v>
                </c:pt>
                <c:pt idx="25">
                  <c:v>rec 2019</c:v>
                </c:pt>
                <c:pt idx="27">
                  <c:v>dép</c:v>
                </c:pt>
                <c:pt idx="28">
                  <c:v>rec 2020</c:v>
                </c:pt>
              </c:strCache>
            </c:strRef>
          </c:cat>
          <c:val>
            <c:numRef>
              <c:f>'Data  (2020)'!$B$49:$AD$49</c:f>
              <c:numCache>
                <c:formatCode>#,##0.00</c:formatCode>
                <c:ptCount val="29"/>
                <c:pt idx="1">
                  <c:v>56220176.150000133</c:v>
                </c:pt>
                <c:pt idx="4">
                  <c:v>52381236.279999733</c:v>
                </c:pt>
                <c:pt idx="7">
                  <c:v>42453377.740000486</c:v>
                </c:pt>
                <c:pt idx="10">
                  <c:v>39799021.409999847</c:v>
                </c:pt>
                <c:pt idx="13">
                  <c:v>45987635.25999999</c:v>
                </c:pt>
                <c:pt idx="16">
                  <c:v>49358705.089999199</c:v>
                </c:pt>
                <c:pt idx="19">
                  <c:v>55263322.480000496</c:v>
                </c:pt>
                <c:pt idx="22">
                  <c:v>55052952.519999512</c:v>
                </c:pt>
                <c:pt idx="25">
                  <c:v>57966771.459999084</c:v>
                </c:pt>
                <c:pt idx="28">
                  <c:v>55504165.239999771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21-4E5F-A228-04D92005E2DF}"/>
            </c:ext>
          </c:extLst>
        </c:ser>
        <c:ser>
          <c:idx val="3"/>
          <c:order val="4"/>
          <c:tx>
            <c:strRef>
              <c:f>'Data  (2020)'!$A$48</c:f>
              <c:strCache>
                <c:ptCount val="1"/>
                <c:pt idx="0">
                  <c:v>Ecart de réévaluation sur parts OPC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(2020)'!$B$44:$AD$44</c:f>
              <c:strCache>
                <c:ptCount val="29"/>
                <c:pt idx="0">
                  <c:v>dép</c:v>
                </c:pt>
                <c:pt idx="1">
                  <c:v>rec 2011</c:v>
                </c:pt>
                <c:pt idx="3">
                  <c:v>dép </c:v>
                </c:pt>
                <c:pt idx="4">
                  <c:v>rec 2012</c:v>
                </c:pt>
                <c:pt idx="6">
                  <c:v>dép </c:v>
                </c:pt>
                <c:pt idx="7">
                  <c:v>rec 2013</c:v>
                </c:pt>
                <c:pt idx="9">
                  <c:v>dép </c:v>
                </c:pt>
                <c:pt idx="10">
                  <c:v>rec 2014</c:v>
                </c:pt>
                <c:pt idx="12">
                  <c:v>dép </c:v>
                </c:pt>
                <c:pt idx="13">
                  <c:v>rec 2015</c:v>
                </c:pt>
                <c:pt idx="15">
                  <c:v>dép </c:v>
                </c:pt>
                <c:pt idx="16">
                  <c:v>rec 2016</c:v>
                </c:pt>
                <c:pt idx="18">
                  <c:v>dép</c:v>
                </c:pt>
                <c:pt idx="19">
                  <c:v>rec 2017</c:v>
                </c:pt>
                <c:pt idx="21">
                  <c:v>dép</c:v>
                </c:pt>
                <c:pt idx="22">
                  <c:v>rec 2018</c:v>
                </c:pt>
                <c:pt idx="24">
                  <c:v>dép</c:v>
                </c:pt>
                <c:pt idx="25">
                  <c:v>rec 2019</c:v>
                </c:pt>
                <c:pt idx="27">
                  <c:v>dép</c:v>
                </c:pt>
                <c:pt idx="28">
                  <c:v>rec 2020</c:v>
                </c:pt>
              </c:strCache>
            </c:strRef>
          </c:cat>
          <c:val>
            <c:numRef>
              <c:f>'Data  (2020)'!$B$48:$AD$48</c:f>
              <c:numCache>
                <c:formatCode>#,##0.00</c:formatCode>
                <c:ptCount val="29"/>
                <c:pt idx="1">
                  <c:v>53827473.490000002</c:v>
                </c:pt>
                <c:pt idx="4">
                  <c:v>840351992.07000005</c:v>
                </c:pt>
                <c:pt idx="7">
                  <c:v>655231705.89999998</c:v>
                </c:pt>
                <c:pt idx="10">
                  <c:v>1435169340.0799999</c:v>
                </c:pt>
                <c:pt idx="13">
                  <c:v>503117813</c:v>
                </c:pt>
                <c:pt idx="16">
                  <c:v>823725850</c:v>
                </c:pt>
                <c:pt idx="19">
                  <c:v>624907064</c:v>
                </c:pt>
                <c:pt idx="21">
                  <c:v>441677880</c:v>
                </c:pt>
                <c:pt idx="25">
                  <c:v>2597934555</c:v>
                </c:pt>
                <c:pt idx="28">
                  <c:v>1126457889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1-4E5F-A228-04D92005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324032"/>
        <c:axId val="95327360"/>
      </c:barChart>
      <c:lineChart>
        <c:grouping val="standard"/>
        <c:varyColors val="0"/>
        <c:ser>
          <c:idx val="5"/>
          <c:order val="5"/>
          <c:tx>
            <c:strRef>
              <c:f>'Data  (2020)'!$A$52</c:f>
              <c:strCache>
                <c:ptCount val="1"/>
                <c:pt idx="0">
                  <c:v>Ratio recettes / dépenses</c:v>
                </c:pt>
              </c:strCache>
            </c:strRef>
          </c:tx>
          <c:spPr>
            <a:ln w="19050">
              <a:solidFill>
                <a:srgbClr val="B2B2B2"/>
              </a:solidFill>
            </a:ln>
          </c:spPr>
          <c:marker>
            <c:spPr>
              <a:solidFill>
                <a:srgbClr val="B2B2B2"/>
              </a:solidFill>
              <a:ln>
                <a:noFill/>
              </a:ln>
            </c:spPr>
          </c:marker>
          <c:val>
            <c:numRef>
              <c:f>'Data  (2020)'!$B$52:$AD$52</c:f>
              <c:numCache>
                <c:formatCode>#,##0.00</c:formatCode>
                <c:ptCount val="29"/>
                <c:pt idx="0">
                  <c:v>1.174707474071129</c:v>
                </c:pt>
                <c:pt idx="1">
                  <c:v>1.174707474071129</c:v>
                </c:pt>
                <c:pt idx="2">
                  <c:v>1.174707474071129</c:v>
                </c:pt>
                <c:pt idx="3">
                  <c:v>1.3835337932207605</c:v>
                </c:pt>
                <c:pt idx="4">
                  <c:v>1.3835337932207605</c:v>
                </c:pt>
                <c:pt idx="5">
                  <c:v>1.3835337932207605</c:v>
                </c:pt>
                <c:pt idx="6">
                  <c:v>1.3055855858719578</c:v>
                </c:pt>
                <c:pt idx="7">
                  <c:v>1.3055855858719578</c:v>
                </c:pt>
                <c:pt idx="8">
                  <c:v>1.3055855858719578</c:v>
                </c:pt>
                <c:pt idx="9">
                  <c:v>1.4826381136565532</c:v>
                </c:pt>
                <c:pt idx="10">
                  <c:v>1.4826381136565532</c:v>
                </c:pt>
                <c:pt idx="11">
                  <c:v>1.4826381136565532</c:v>
                </c:pt>
                <c:pt idx="12">
                  <c:v>1.2319661069753141</c:v>
                </c:pt>
                <c:pt idx="13">
                  <c:v>1.2319661069753141</c:v>
                </c:pt>
                <c:pt idx="14">
                  <c:v>1.2319661069753141</c:v>
                </c:pt>
                <c:pt idx="15">
                  <c:v>1.3056086864469911</c:v>
                </c:pt>
                <c:pt idx="16">
                  <c:v>1.3056086864469911</c:v>
                </c:pt>
                <c:pt idx="17">
                  <c:v>1.3056086864469911</c:v>
                </c:pt>
                <c:pt idx="18">
                  <c:v>1.2384526022810618</c:v>
                </c:pt>
                <c:pt idx="19">
                  <c:v>1.2384526022810618</c:v>
                </c:pt>
                <c:pt idx="20">
                  <c:v>1.2384526022810618</c:v>
                </c:pt>
                <c:pt idx="21">
                  <c:v>1.0174613091450102</c:v>
                </c:pt>
                <c:pt idx="22">
                  <c:v>1.0174613091450102</c:v>
                </c:pt>
                <c:pt idx="23">
                  <c:v>1.0174613091450102</c:v>
                </c:pt>
                <c:pt idx="24">
                  <c:v>1.6465917951715485</c:v>
                </c:pt>
                <c:pt idx="25">
                  <c:v>1.6465917951715485</c:v>
                </c:pt>
                <c:pt idx="26">
                  <c:v>1.6465917951715485</c:v>
                </c:pt>
                <c:pt idx="27">
                  <c:v>1.309238248029533</c:v>
                </c:pt>
                <c:pt idx="28">
                  <c:v>1.309238248029533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21-4E5F-A228-04D92005E2DF}"/>
            </c:ext>
          </c:extLst>
        </c:ser>
        <c:ser>
          <c:idx val="6"/>
          <c:order val="6"/>
          <c:tx>
            <c:strRef>
              <c:f>'Data  (2020)'!$A$53</c:f>
              <c:strCache>
                <c:ptCount val="1"/>
                <c:pt idx="0">
                  <c:v>Ratio cotisations / prestations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plus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'Data  (2020)'!$B$53:$AD$53</c:f>
              <c:numCache>
                <c:formatCode>#,##0.00</c:formatCode>
                <c:ptCount val="29"/>
                <c:pt idx="0">
                  <c:v>1.2081338726442947</c:v>
                </c:pt>
                <c:pt idx="1">
                  <c:v>1.2081338726442947</c:v>
                </c:pt>
                <c:pt idx="2">
                  <c:v>1.2081338726442947</c:v>
                </c:pt>
                <c:pt idx="3">
                  <c:v>1.1939507045003055</c:v>
                </c:pt>
                <c:pt idx="4">
                  <c:v>1.1939507045003055</c:v>
                </c:pt>
                <c:pt idx="5">
                  <c:v>1.1939507045003055</c:v>
                </c:pt>
                <c:pt idx="6">
                  <c:v>1.1780963859136404</c:v>
                </c:pt>
                <c:pt idx="7">
                  <c:v>1.1780963859136404</c:v>
                </c:pt>
                <c:pt idx="8">
                  <c:v>1.1780963859136404</c:v>
                </c:pt>
                <c:pt idx="9">
                  <c:v>1.1652127482245895</c:v>
                </c:pt>
                <c:pt idx="10">
                  <c:v>1.1652127482245895</c:v>
                </c:pt>
                <c:pt idx="11">
                  <c:v>1.1652127482245895</c:v>
                </c:pt>
                <c:pt idx="12">
                  <c:v>1.1545932453347076</c:v>
                </c:pt>
                <c:pt idx="13">
                  <c:v>1.1545932453347076</c:v>
                </c:pt>
                <c:pt idx="14">
                  <c:v>1.1545932453347076</c:v>
                </c:pt>
                <c:pt idx="15">
                  <c:v>1.1568578440567119</c:v>
                </c:pt>
                <c:pt idx="16">
                  <c:v>1.1568578440567119</c:v>
                </c:pt>
                <c:pt idx="17">
                  <c:v>1.1568578440567119</c:v>
                </c:pt>
                <c:pt idx="18">
                  <c:v>1.1666921888469441</c:v>
                </c:pt>
                <c:pt idx="19">
                  <c:v>1.1666921888469441</c:v>
                </c:pt>
                <c:pt idx="20">
                  <c:v>1.1666921888469441</c:v>
                </c:pt>
                <c:pt idx="21">
                  <c:v>1.19039558506684</c:v>
                </c:pt>
                <c:pt idx="22">
                  <c:v>1.19039558506684</c:v>
                </c:pt>
                <c:pt idx="23">
                  <c:v>1.19039558506684</c:v>
                </c:pt>
                <c:pt idx="24">
                  <c:v>1.1993803540222796</c:v>
                </c:pt>
                <c:pt idx="25">
                  <c:v>1.1993803540222796</c:v>
                </c:pt>
                <c:pt idx="26">
                  <c:v>1.1993803540222796</c:v>
                </c:pt>
                <c:pt idx="27">
                  <c:v>1.1744372707166479</c:v>
                </c:pt>
                <c:pt idx="28">
                  <c:v>1.1744372707166479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21-4E5F-A228-04D92005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9664"/>
        <c:axId val="97613312"/>
      </c:lineChart>
      <c:catAx>
        <c:axId val="953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fr-FR"/>
          </a:p>
        </c:txPr>
        <c:crossAx val="95327360"/>
        <c:crosses val="autoZero"/>
        <c:auto val="1"/>
        <c:lblAlgn val="ctr"/>
        <c:lblOffset val="100"/>
        <c:noMultiLvlLbl val="0"/>
      </c:catAx>
      <c:valAx>
        <c:axId val="95327360"/>
        <c:scaling>
          <c:orientation val="minMax"/>
          <c:max val="9000000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40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4999999999999999E-4"/>
                <c:y val="0.32129074074074077"/>
              </c:manualLayout>
            </c:layout>
            <c:txPr>
              <a:bodyPr/>
              <a:lstStyle/>
              <a:p>
                <a:pPr>
                  <a:defRPr b="0"/>
                </a:pPr>
                <a:endParaRPr lang="fr-FR"/>
              </a:p>
            </c:txPr>
          </c:dispUnitsLbl>
        </c:dispUnits>
      </c:valAx>
      <c:catAx>
        <c:axId val="9532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13312"/>
        <c:crosses val="autoZero"/>
        <c:auto val="1"/>
        <c:lblAlgn val="ctr"/>
        <c:lblOffset val="100"/>
        <c:noMultiLvlLbl val="0"/>
      </c:catAx>
      <c:valAx>
        <c:axId val="97613312"/>
        <c:scaling>
          <c:orientation val="minMax"/>
          <c:max val="2.6"/>
          <c:min val="0.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layout>
            <c:manualLayout>
              <c:xMode val="edge"/>
              <c:yMode val="edge"/>
              <c:x val="0.9588850574712644"/>
              <c:y val="0.3457724537037036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9664"/>
        <c:crosses val="max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1628352490421459E-2"/>
          <c:y val="0.85040462962962959"/>
          <c:w val="0.93845613026819918"/>
          <c:h val="0.1472180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41384876574992E-2"/>
          <c:y val="5.3767493910228649E-2"/>
          <c:w val="0.79808754789272041"/>
          <c:h val="0.63770762599629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 (2019)'!$A$45</c:f>
              <c:strCache>
                <c:ptCount val="1"/>
                <c:pt idx="0">
                  <c:v>Dépenses - prestations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(2019)'!$B$44:$AD$44</c:f>
              <c:strCache>
                <c:ptCount val="29"/>
                <c:pt idx="0">
                  <c:v>dép </c:v>
                </c:pt>
                <c:pt idx="1">
                  <c:v>rec 2010</c:v>
                </c:pt>
                <c:pt idx="3">
                  <c:v>dép </c:v>
                </c:pt>
                <c:pt idx="4">
                  <c:v>rec 2011</c:v>
                </c:pt>
                <c:pt idx="6">
                  <c:v>dép </c:v>
                </c:pt>
                <c:pt idx="7">
                  <c:v>rec 2012</c:v>
                </c:pt>
                <c:pt idx="9">
                  <c:v>dép </c:v>
                </c:pt>
                <c:pt idx="10">
                  <c:v>rec 2013</c:v>
                </c:pt>
                <c:pt idx="12">
                  <c:v>dép </c:v>
                </c:pt>
                <c:pt idx="13">
                  <c:v>rec 2014</c:v>
                </c:pt>
                <c:pt idx="15">
                  <c:v>dép </c:v>
                </c:pt>
                <c:pt idx="16">
                  <c:v>rec 2015</c:v>
                </c:pt>
                <c:pt idx="18">
                  <c:v>dép </c:v>
                </c:pt>
                <c:pt idx="19">
                  <c:v>rec 2016</c:v>
                </c:pt>
                <c:pt idx="21">
                  <c:v>dép</c:v>
                </c:pt>
                <c:pt idx="22">
                  <c:v>rec 2017</c:v>
                </c:pt>
                <c:pt idx="24">
                  <c:v>dép</c:v>
                </c:pt>
                <c:pt idx="25">
                  <c:v>rec 2018</c:v>
                </c:pt>
                <c:pt idx="27">
                  <c:v>dép</c:v>
                </c:pt>
                <c:pt idx="28">
                  <c:v>rec 2019</c:v>
                </c:pt>
              </c:strCache>
            </c:strRef>
          </c:cat>
          <c:val>
            <c:numRef>
              <c:f>'Data  (2019)'!$B$45:$AD$45</c:f>
              <c:numCache>
                <c:formatCode>#,##0.00</c:formatCode>
                <c:ptCount val="29"/>
                <c:pt idx="0">
                  <c:v>2849469546.21</c:v>
                </c:pt>
                <c:pt idx="3">
                  <c:v>3030246757.71</c:v>
                </c:pt>
                <c:pt idx="6">
                  <c:v>3242337732.8800006</c:v>
                </c:pt>
                <c:pt idx="9">
                  <c:v>3438100089.5599999</c:v>
                </c:pt>
                <c:pt idx="12">
                  <c:v>3638798929.0799999</c:v>
                </c:pt>
                <c:pt idx="15">
                  <c:v>3782461902.4199996</c:v>
                </c:pt>
                <c:pt idx="18">
                  <c:v>3932379033.1900001</c:v>
                </c:pt>
                <c:pt idx="21">
                  <c:v>4183073853.3899999</c:v>
                </c:pt>
                <c:pt idx="24">
                  <c:v>4359434670.9700003</c:v>
                </c:pt>
                <c:pt idx="27">
                  <c:v>4611276278.29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F-48FD-B10E-88B44D5CFE0A}"/>
            </c:ext>
          </c:extLst>
        </c:ser>
        <c:ser>
          <c:idx val="1"/>
          <c:order val="1"/>
          <c:tx>
            <c:strRef>
              <c:f>'Data  (2019)'!$A$46</c:f>
              <c:strCache>
                <c:ptCount val="1"/>
                <c:pt idx="0">
                  <c:v>Autres dépenses courantes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(2019)'!$B$44:$AD$44</c:f>
              <c:strCache>
                <c:ptCount val="29"/>
                <c:pt idx="0">
                  <c:v>dép </c:v>
                </c:pt>
                <c:pt idx="1">
                  <c:v>rec 2010</c:v>
                </c:pt>
                <c:pt idx="3">
                  <c:v>dép </c:v>
                </c:pt>
                <c:pt idx="4">
                  <c:v>rec 2011</c:v>
                </c:pt>
                <c:pt idx="6">
                  <c:v>dép </c:v>
                </c:pt>
                <c:pt idx="7">
                  <c:v>rec 2012</c:v>
                </c:pt>
                <c:pt idx="9">
                  <c:v>dép </c:v>
                </c:pt>
                <c:pt idx="10">
                  <c:v>rec 2013</c:v>
                </c:pt>
                <c:pt idx="12">
                  <c:v>dép </c:v>
                </c:pt>
                <c:pt idx="13">
                  <c:v>rec 2014</c:v>
                </c:pt>
                <c:pt idx="15">
                  <c:v>dép </c:v>
                </c:pt>
                <c:pt idx="16">
                  <c:v>rec 2015</c:v>
                </c:pt>
                <c:pt idx="18">
                  <c:v>dép </c:v>
                </c:pt>
                <c:pt idx="19">
                  <c:v>rec 2016</c:v>
                </c:pt>
                <c:pt idx="21">
                  <c:v>dép</c:v>
                </c:pt>
                <c:pt idx="22">
                  <c:v>rec 2017</c:v>
                </c:pt>
                <c:pt idx="24">
                  <c:v>dép</c:v>
                </c:pt>
                <c:pt idx="25">
                  <c:v>rec 2018</c:v>
                </c:pt>
                <c:pt idx="27">
                  <c:v>dép</c:v>
                </c:pt>
                <c:pt idx="28">
                  <c:v>rec 2019</c:v>
                </c:pt>
              </c:strCache>
            </c:strRef>
          </c:cat>
          <c:val>
            <c:numRef>
              <c:f>'Data  (2019)'!$B$46:$AD$46</c:f>
              <c:numCache>
                <c:formatCode>#,##0.00</c:formatCode>
                <c:ptCount val="29"/>
                <c:pt idx="0">
                  <c:v>171170711.8399992</c:v>
                </c:pt>
                <c:pt idx="3">
                  <c:v>179906819.53000069</c:v>
                </c:pt>
                <c:pt idx="6">
                  <c:v>200964246.50999975</c:v>
                </c:pt>
                <c:pt idx="9">
                  <c:v>198657565.3499999</c:v>
                </c:pt>
                <c:pt idx="12">
                  <c:v>215778401.17999983</c:v>
                </c:pt>
                <c:pt idx="15">
                  <c:v>208159579.53000021</c:v>
                </c:pt>
                <c:pt idx="18">
                  <c:v>220693891.13000011</c:v>
                </c:pt>
                <c:pt idx="21">
                  <c:v>306827468.92000055</c:v>
                </c:pt>
                <c:pt idx="24">
                  <c:v>353387862.05999947</c:v>
                </c:pt>
                <c:pt idx="27">
                  <c:v>360554339.11999989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F-48FD-B10E-88B44D5CFE0A}"/>
            </c:ext>
          </c:extLst>
        </c:ser>
        <c:ser>
          <c:idx val="2"/>
          <c:order val="2"/>
          <c:tx>
            <c:strRef>
              <c:f>'Data  (2019)'!$A$47</c:f>
              <c:strCache>
                <c:ptCount val="1"/>
                <c:pt idx="0">
                  <c:v>Recettes - cotisations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(2019)'!$B$44:$AD$44</c:f>
              <c:strCache>
                <c:ptCount val="29"/>
                <c:pt idx="0">
                  <c:v>dép </c:v>
                </c:pt>
                <c:pt idx="1">
                  <c:v>rec 2010</c:v>
                </c:pt>
                <c:pt idx="3">
                  <c:v>dép </c:v>
                </c:pt>
                <c:pt idx="4">
                  <c:v>rec 2011</c:v>
                </c:pt>
                <c:pt idx="6">
                  <c:v>dép </c:v>
                </c:pt>
                <c:pt idx="7">
                  <c:v>rec 2012</c:v>
                </c:pt>
                <c:pt idx="9">
                  <c:v>dép </c:v>
                </c:pt>
                <c:pt idx="10">
                  <c:v>rec 2013</c:v>
                </c:pt>
                <c:pt idx="12">
                  <c:v>dép </c:v>
                </c:pt>
                <c:pt idx="13">
                  <c:v>rec 2014</c:v>
                </c:pt>
                <c:pt idx="15">
                  <c:v>dép </c:v>
                </c:pt>
                <c:pt idx="16">
                  <c:v>rec 2015</c:v>
                </c:pt>
                <c:pt idx="18">
                  <c:v>dép </c:v>
                </c:pt>
                <c:pt idx="19">
                  <c:v>rec 2016</c:v>
                </c:pt>
                <c:pt idx="21">
                  <c:v>dép</c:v>
                </c:pt>
                <c:pt idx="22">
                  <c:v>rec 2017</c:v>
                </c:pt>
                <c:pt idx="24">
                  <c:v>dép</c:v>
                </c:pt>
                <c:pt idx="25">
                  <c:v>rec 2018</c:v>
                </c:pt>
                <c:pt idx="27">
                  <c:v>dép</c:v>
                </c:pt>
                <c:pt idx="28">
                  <c:v>rec 2019</c:v>
                </c:pt>
              </c:strCache>
            </c:strRef>
          </c:cat>
          <c:val>
            <c:numRef>
              <c:f>'Data  (2019)'!$B$47:$AD$47</c:f>
              <c:numCache>
                <c:formatCode>#,##0.00</c:formatCode>
                <c:ptCount val="29"/>
                <c:pt idx="1">
                  <c:v>3485154868.4200001</c:v>
                </c:pt>
                <c:pt idx="4">
                  <c:v>3660943750.46</c:v>
                </c:pt>
                <c:pt idx="7">
                  <c:v>3871191420.4000001</c:v>
                </c:pt>
                <c:pt idx="10">
                  <c:v>4050413289.9199991</c:v>
                </c:pt>
                <c:pt idx="13">
                  <c:v>4239974900.3900003</c:v>
                </c:pt>
                <c:pt idx="16">
                  <c:v>4367204963.2699995</c:v>
                </c:pt>
                <c:pt idx="19">
                  <c:v>4549203530.3500004</c:v>
                </c:pt>
                <c:pt idx="22">
                  <c:v>4880359590.1199999</c:v>
                </c:pt>
                <c:pt idx="25">
                  <c:v>5189451785.71</c:v>
                </c:pt>
                <c:pt idx="28">
                  <c:v>5530674175.1500006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F-48FD-B10E-88B44D5CFE0A}"/>
            </c:ext>
          </c:extLst>
        </c:ser>
        <c:ser>
          <c:idx val="4"/>
          <c:order val="3"/>
          <c:tx>
            <c:strRef>
              <c:f>'Data  (2019)'!$A$49</c:f>
              <c:strCache>
                <c:ptCount val="1"/>
                <c:pt idx="0">
                  <c:v>Autres recettes courantes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(2019)'!$B$44:$AD$44</c:f>
              <c:strCache>
                <c:ptCount val="29"/>
                <c:pt idx="0">
                  <c:v>dép </c:v>
                </c:pt>
                <c:pt idx="1">
                  <c:v>rec 2010</c:v>
                </c:pt>
                <c:pt idx="3">
                  <c:v>dép </c:v>
                </c:pt>
                <c:pt idx="4">
                  <c:v>rec 2011</c:v>
                </c:pt>
                <c:pt idx="6">
                  <c:v>dép </c:v>
                </c:pt>
                <c:pt idx="7">
                  <c:v>rec 2012</c:v>
                </c:pt>
                <c:pt idx="9">
                  <c:v>dép </c:v>
                </c:pt>
                <c:pt idx="10">
                  <c:v>rec 2013</c:v>
                </c:pt>
                <c:pt idx="12">
                  <c:v>dép </c:v>
                </c:pt>
                <c:pt idx="13">
                  <c:v>rec 2014</c:v>
                </c:pt>
                <c:pt idx="15">
                  <c:v>dép </c:v>
                </c:pt>
                <c:pt idx="16">
                  <c:v>rec 2015</c:v>
                </c:pt>
                <c:pt idx="18">
                  <c:v>dép </c:v>
                </c:pt>
                <c:pt idx="19">
                  <c:v>rec 2016</c:v>
                </c:pt>
                <c:pt idx="21">
                  <c:v>dép</c:v>
                </c:pt>
                <c:pt idx="22">
                  <c:v>rec 2017</c:v>
                </c:pt>
                <c:pt idx="24">
                  <c:v>dép</c:v>
                </c:pt>
                <c:pt idx="25">
                  <c:v>rec 2018</c:v>
                </c:pt>
                <c:pt idx="27">
                  <c:v>dép</c:v>
                </c:pt>
                <c:pt idx="28">
                  <c:v>rec 2019</c:v>
                </c:pt>
              </c:strCache>
            </c:strRef>
          </c:cat>
          <c:val>
            <c:numRef>
              <c:f>'Data  (2019)'!$B$49:$AD$49</c:f>
              <c:numCache>
                <c:formatCode>#,##0.00</c:formatCode>
                <c:ptCount val="29"/>
                <c:pt idx="1">
                  <c:v>53281202.779999733</c:v>
                </c:pt>
                <c:pt idx="4">
                  <c:v>56220176.150000133</c:v>
                </c:pt>
                <c:pt idx="7">
                  <c:v>52381236.279999733</c:v>
                </c:pt>
                <c:pt idx="10">
                  <c:v>42453377.740000486</c:v>
                </c:pt>
                <c:pt idx="13">
                  <c:v>39799021.409999847</c:v>
                </c:pt>
                <c:pt idx="16">
                  <c:v>45987635.25999999</c:v>
                </c:pt>
                <c:pt idx="19">
                  <c:v>49358705.089999199</c:v>
                </c:pt>
                <c:pt idx="22">
                  <c:v>55263322.480000496</c:v>
                </c:pt>
                <c:pt idx="25">
                  <c:v>55052952.519999512</c:v>
                </c:pt>
                <c:pt idx="28">
                  <c:v>57966771.459999084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F-48FD-B10E-88B44D5CFE0A}"/>
            </c:ext>
          </c:extLst>
        </c:ser>
        <c:ser>
          <c:idx val="3"/>
          <c:order val="4"/>
          <c:tx>
            <c:strRef>
              <c:f>'Data  (2019)'!$A$48</c:f>
              <c:strCache>
                <c:ptCount val="1"/>
                <c:pt idx="0">
                  <c:v>Ecart de rééval OPC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(2019)'!$B$44:$AD$44</c:f>
              <c:strCache>
                <c:ptCount val="29"/>
                <c:pt idx="0">
                  <c:v>dép </c:v>
                </c:pt>
                <c:pt idx="1">
                  <c:v>rec 2010</c:v>
                </c:pt>
                <c:pt idx="3">
                  <c:v>dép </c:v>
                </c:pt>
                <c:pt idx="4">
                  <c:v>rec 2011</c:v>
                </c:pt>
                <c:pt idx="6">
                  <c:v>dép </c:v>
                </c:pt>
                <c:pt idx="7">
                  <c:v>rec 2012</c:v>
                </c:pt>
                <c:pt idx="9">
                  <c:v>dép </c:v>
                </c:pt>
                <c:pt idx="10">
                  <c:v>rec 2013</c:v>
                </c:pt>
                <c:pt idx="12">
                  <c:v>dép </c:v>
                </c:pt>
                <c:pt idx="13">
                  <c:v>rec 2014</c:v>
                </c:pt>
                <c:pt idx="15">
                  <c:v>dép </c:v>
                </c:pt>
                <c:pt idx="16">
                  <c:v>rec 2015</c:v>
                </c:pt>
                <c:pt idx="18">
                  <c:v>dép </c:v>
                </c:pt>
                <c:pt idx="19">
                  <c:v>rec 2016</c:v>
                </c:pt>
                <c:pt idx="21">
                  <c:v>dép</c:v>
                </c:pt>
                <c:pt idx="22">
                  <c:v>rec 2017</c:v>
                </c:pt>
                <c:pt idx="24">
                  <c:v>dép</c:v>
                </c:pt>
                <c:pt idx="25">
                  <c:v>rec 2018</c:v>
                </c:pt>
                <c:pt idx="27">
                  <c:v>dép</c:v>
                </c:pt>
                <c:pt idx="28">
                  <c:v>rec 2019</c:v>
                </c:pt>
              </c:strCache>
            </c:strRef>
          </c:cat>
          <c:val>
            <c:numRef>
              <c:f>'Data  (2019)'!$B$48:$AD$48</c:f>
              <c:numCache>
                <c:formatCode>#,##0.00</c:formatCode>
                <c:ptCount val="29"/>
                <c:pt idx="1">
                  <c:v>489029828.41000003</c:v>
                </c:pt>
                <c:pt idx="4">
                  <c:v>53827473.490000002</c:v>
                </c:pt>
                <c:pt idx="7">
                  <c:v>840351992.07000005</c:v>
                </c:pt>
                <c:pt idx="10">
                  <c:v>655231705.89999998</c:v>
                </c:pt>
                <c:pt idx="13">
                  <c:v>1435169340.0799999</c:v>
                </c:pt>
                <c:pt idx="16">
                  <c:v>503117813</c:v>
                </c:pt>
                <c:pt idx="19">
                  <c:v>823725850</c:v>
                </c:pt>
                <c:pt idx="22">
                  <c:v>624907064</c:v>
                </c:pt>
                <c:pt idx="24">
                  <c:v>441677880</c:v>
                </c:pt>
                <c:pt idx="28">
                  <c:v>2597934555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F-48FD-B10E-88B44D5C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324032"/>
        <c:axId val="95327360"/>
      </c:barChart>
      <c:lineChart>
        <c:grouping val="standard"/>
        <c:varyColors val="0"/>
        <c:ser>
          <c:idx val="5"/>
          <c:order val="5"/>
          <c:tx>
            <c:strRef>
              <c:f>'Data  (2019)'!$A$52</c:f>
              <c:strCache>
                <c:ptCount val="1"/>
                <c:pt idx="0">
                  <c:v>Ratio recettes courantes / dépenses courantes</c:v>
                </c:pt>
              </c:strCache>
            </c:strRef>
          </c:tx>
          <c:spPr>
            <a:ln w="19050">
              <a:solidFill>
                <a:srgbClr val="B2B2B2"/>
              </a:solidFill>
            </a:ln>
          </c:spPr>
          <c:marker>
            <c:spPr>
              <a:solidFill>
                <a:srgbClr val="B2B2B2"/>
              </a:solidFill>
              <a:ln>
                <a:noFill/>
              </a:ln>
            </c:spPr>
          </c:marker>
          <c:val>
            <c:numRef>
              <c:f>'Data  (2019)'!$B$52:$AD$52</c:f>
              <c:numCache>
                <c:formatCode>#,##0.00</c:formatCode>
                <c:ptCount val="29"/>
                <c:pt idx="0">
                  <c:v>1.3333153091887762</c:v>
                </c:pt>
                <c:pt idx="1">
                  <c:v>1.3333153091887762</c:v>
                </c:pt>
                <c:pt idx="2">
                  <c:v>1.3333153091887762</c:v>
                </c:pt>
                <c:pt idx="3">
                  <c:v>1.174707474071129</c:v>
                </c:pt>
                <c:pt idx="4">
                  <c:v>1.174707474071129</c:v>
                </c:pt>
                <c:pt idx="5">
                  <c:v>1.174707474071129</c:v>
                </c:pt>
                <c:pt idx="6">
                  <c:v>1.3835337932207605</c:v>
                </c:pt>
                <c:pt idx="7">
                  <c:v>1.3835337932207605</c:v>
                </c:pt>
                <c:pt idx="8">
                  <c:v>1.3835337932207605</c:v>
                </c:pt>
                <c:pt idx="9">
                  <c:v>1.3055855858719578</c:v>
                </c:pt>
                <c:pt idx="10">
                  <c:v>1.3055855858719578</c:v>
                </c:pt>
                <c:pt idx="11">
                  <c:v>1.3055855858719578</c:v>
                </c:pt>
                <c:pt idx="12">
                  <c:v>1.4826381136565532</c:v>
                </c:pt>
                <c:pt idx="13">
                  <c:v>1.4826381136565532</c:v>
                </c:pt>
                <c:pt idx="14">
                  <c:v>1.4826381136565532</c:v>
                </c:pt>
                <c:pt idx="15">
                  <c:v>1.2319661069753141</c:v>
                </c:pt>
                <c:pt idx="16">
                  <c:v>1.2319661069753141</c:v>
                </c:pt>
                <c:pt idx="17">
                  <c:v>1.2319661069753141</c:v>
                </c:pt>
                <c:pt idx="18">
                  <c:v>1.3056086864469911</c:v>
                </c:pt>
                <c:pt idx="19">
                  <c:v>1.3056086864469911</c:v>
                </c:pt>
                <c:pt idx="20">
                  <c:v>1.3056086864469911</c:v>
                </c:pt>
                <c:pt idx="21">
                  <c:v>1.2384526022810618</c:v>
                </c:pt>
                <c:pt idx="22">
                  <c:v>1.2384526022810618</c:v>
                </c:pt>
                <c:pt idx="23">
                  <c:v>1.2384526022810618</c:v>
                </c:pt>
                <c:pt idx="24">
                  <c:v>1.0174613091450102</c:v>
                </c:pt>
                <c:pt idx="25">
                  <c:v>1.0174613091450102</c:v>
                </c:pt>
                <c:pt idx="26">
                  <c:v>1.0174613091450102</c:v>
                </c:pt>
                <c:pt idx="27">
                  <c:v>1.6465917951715485</c:v>
                </c:pt>
                <c:pt idx="28">
                  <c:v>1.6465917951715485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CF-48FD-B10E-88B44D5CFE0A}"/>
            </c:ext>
          </c:extLst>
        </c:ser>
        <c:ser>
          <c:idx val="6"/>
          <c:order val="6"/>
          <c:tx>
            <c:strRef>
              <c:f>'Data  (2019)'!$A$53</c:f>
              <c:strCache>
                <c:ptCount val="1"/>
                <c:pt idx="0">
                  <c:v>Ratio cotisations / prestations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plus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'Data  (2019)'!$B$53:$AD$53</c:f>
              <c:numCache>
                <c:formatCode>#,##0.00</c:formatCode>
                <c:ptCount val="29"/>
                <c:pt idx="0">
                  <c:v>1.2230890037254503</c:v>
                </c:pt>
                <c:pt idx="1">
                  <c:v>1.2230890037254503</c:v>
                </c:pt>
                <c:pt idx="2">
                  <c:v>1.2230890037254503</c:v>
                </c:pt>
                <c:pt idx="3">
                  <c:v>1.2081338726442947</c:v>
                </c:pt>
                <c:pt idx="4">
                  <c:v>1.2081338726442947</c:v>
                </c:pt>
                <c:pt idx="5">
                  <c:v>1.2081338726442947</c:v>
                </c:pt>
                <c:pt idx="6">
                  <c:v>1.1939507045003055</c:v>
                </c:pt>
                <c:pt idx="7">
                  <c:v>1.1939507045003055</c:v>
                </c:pt>
                <c:pt idx="8">
                  <c:v>1.1939507045003055</c:v>
                </c:pt>
                <c:pt idx="9">
                  <c:v>1.1780963859136404</c:v>
                </c:pt>
                <c:pt idx="10">
                  <c:v>1.1780963859136404</c:v>
                </c:pt>
                <c:pt idx="11">
                  <c:v>1.1780963859136404</c:v>
                </c:pt>
                <c:pt idx="12">
                  <c:v>1.1652127482245895</c:v>
                </c:pt>
                <c:pt idx="13">
                  <c:v>1.1652127482245895</c:v>
                </c:pt>
                <c:pt idx="14">
                  <c:v>1.1652127482245895</c:v>
                </c:pt>
                <c:pt idx="15">
                  <c:v>1.1545932453347076</c:v>
                </c:pt>
                <c:pt idx="16">
                  <c:v>1.1545932453347076</c:v>
                </c:pt>
                <c:pt idx="17">
                  <c:v>1.1545932453347076</c:v>
                </c:pt>
                <c:pt idx="18">
                  <c:v>1.1568578440567119</c:v>
                </c:pt>
                <c:pt idx="19">
                  <c:v>1.1568578440567119</c:v>
                </c:pt>
                <c:pt idx="20">
                  <c:v>1.1568578440567119</c:v>
                </c:pt>
                <c:pt idx="21">
                  <c:v>1.1666921888469441</c:v>
                </c:pt>
                <c:pt idx="22">
                  <c:v>1.1666921888469441</c:v>
                </c:pt>
                <c:pt idx="23">
                  <c:v>1.1666921888469441</c:v>
                </c:pt>
                <c:pt idx="24">
                  <c:v>1.19039558506684</c:v>
                </c:pt>
                <c:pt idx="25">
                  <c:v>1.19039558506684</c:v>
                </c:pt>
                <c:pt idx="26">
                  <c:v>1.19039558506684</c:v>
                </c:pt>
                <c:pt idx="27">
                  <c:v>1.1993803540222796</c:v>
                </c:pt>
                <c:pt idx="28">
                  <c:v>1.1993803540222796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CF-48FD-B10E-88B44D5C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9664"/>
        <c:axId val="97613312"/>
      </c:lineChart>
      <c:catAx>
        <c:axId val="953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fr-FR"/>
          </a:p>
        </c:txPr>
        <c:crossAx val="95327360"/>
        <c:crosses val="autoZero"/>
        <c:auto val="1"/>
        <c:lblAlgn val="ctr"/>
        <c:lblOffset val="100"/>
        <c:noMultiLvlLbl val="0"/>
      </c:catAx>
      <c:valAx>
        <c:axId val="95327360"/>
        <c:scaling>
          <c:orientation val="minMax"/>
          <c:max val="9000000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40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4999999999999999E-4"/>
                <c:y val="0.32129074074074077"/>
              </c:manualLayout>
            </c:layout>
            <c:txPr>
              <a:bodyPr/>
              <a:lstStyle/>
              <a:p>
                <a:pPr>
                  <a:defRPr b="0"/>
                </a:pPr>
                <a:endParaRPr lang="fr-FR"/>
              </a:p>
            </c:txPr>
          </c:dispUnitsLbl>
        </c:dispUnits>
      </c:valAx>
      <c:catAx>
        <c:axId val="9532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13312"/>
        <c:crosses val="autoZero"/>
        <c:auto val="1"/>
        <c:lblAlgn val="ctr"/>
        <c:lblOffset val="100"/>
        <c:noMultiLvlLbl val="0"/>
      </c:catAx>
      <c:valAx>
        <c:axId val="97613312"/>
        <c:scaling>
          <c:orientation val="minMax"/>
          <c:max val="2.6"/>
          <c:min val="0.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layout>
            <c:manualLayout>
              <c:xMode val="edge"/>
              <c:yMode val="edge"/>
              <c:x val="0.9588850574712644"/>
              <c:y val="0.3457724537037036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9664"/>
        <c:crosses val="max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1628352490421459E-2"/>
          <c:y val="0.85040462962962959"/>
          <c:w val="0.93845613026819918"/>
          <c:h val="0.1472180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41384876574992E-2"/>
          <c:y val="5.3767493910228649E-2"/>
          <c:w val="0.79808754789272041"/>
          <c:h val="0.63770762599629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 (2018)'!$A$45</c:f>
              <c:strCache>
                <c:ptCount val="1"/>
                <c:pt idx="0">
                  <c:v>Dépenses - prestations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(2018)'!$B$44:$AD$44</c:f>
              <c:strCache>
                <c:ptCount val="29"/>
                <c:pt idx="0">
                  <c:v>dép </c:v>
                </c:pt>
                <c:pt idx="1">
                  <c:v>rec 2009</c:v>
                </c:pt>
                <c:pt idx="3">
                  <c:v>dép </c:v>
                </c:pt>
                <c:pt idx="4">
                  <c:v>rec 2010</c:v>
                </c:pt>
                <c:pt idx="6">
                  <c:v>dép </c:v>
                </c:pt>
                <c:pt idx="7">
                  <c:v>rec 2011</c:v>
                </c:pt>
                <c:pt idx="9">
                  <c:v>dép </c:v>
                </c:pt>
                <c:pt idx="10">
                  <c:v>rec 2012</c:v>
                </c:pt>
                <c:pt idx="12">
                  <c:v>dép </c:v>
                </c:pt>
                <c:pt idx="13">
                  <c:v>rec 2013</c:v>
                </c:pt>
                <c:pt idx="15">
                  <c:v>dép </c:v>
                </c:pt>
                <c:pt idx="16">
                  <c:v>rec 2014</c:v>
                </c:pt>
                <c:pt idx="18">
                  <c:v>dép </c:v>
                </c:pt>
                <c:pt idx="19">
                  <c:v>rec 2015</c:v>
                </c:pt>
                <c:pt idx="21">
                  <c:v>dép </c:v>
                </c:pt>
                <c:pt idx="22">
                  <c:v>rec 2016</c:v>
                </c:pt>
                <c:pt idx="24">
                  <c:v>dép</c:v>
                </c:pt>
                <c:pt idx="25">
                  <c:v>rec 2017</c:v>
                </c:pt>
                <c:pt idx="27">
                  <c:v>dép</c:v>
                </c:pt>
                <c:pt idx="28">
                  <c:v>rec 2018</c:v>
                </c:pt>
              </c:strCache>
            </c:strRef>
          </c:cat>
          <c:val>
            <c:numRef>
              <c:f>'Data  (2018)'!$B$45:$AD$45</c:f>
              <c:numCache>
                <c:formatCode>#,##0.00</c:formatCode>
                <c:ptCount val="29"/>
                <c:pt idx="0">
                  <c:v>2708496732.3199992</c:v>
                </c:pt>
                <c:pt idx="3">
                  <c:v>2849469546.21</c:v>
                </c:pt>
                <c:pt idx="6">
                  <c:v>3030246757.71</c:v>
                </c:pt>
                <c:pt idx="9">
                  <c:v>3242337732.8800006</c:v>
                </c:pt>
                <c:pt idx="12">
                  <c:v>3438100089.5599999</c:v>
                </c:pt>
                <c:pt idx="15">
                  <c:v>3638798929.0799999</c:v>
                </c:pt>
                <c:pt idx="18">
                  <c:v>3782461902.4199996</c:v>
                </c:pt>
                <c:pt idx="21">
                  <c:v>3932379033.1900001</c:v>
                </c:pt>
                <c:pt idx="24">
                  <c:v>4183073853.3899999</c:v>
                </c:pt>
                <c:pt idx="27">
                  <c:v>4359434670.9700003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1-4808-A96C-B3919A8AC091}"/>
            </c:ext>
          </c:extLst>
        </c:ser>
        <c:ser>
          <c:idx val="1"/>
          <c:order val="1"/>
          <c:tx>
            <c:strRef>
              <c:f>'Data  (2018)'!$A$46</c:f>
              <c:strCache>
                <c:ptCount val="1"/>
                <c:pt idx="0">
                  <c:v>Autres dépenses courantes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(2018)'!$B$44:$AD$44</c:f>
              <c:strCache>
                <c:ptCount val="29"/>
                <c:pt idx="0">
                  <c:v>dép </c:v>
                </c:pt>
                <c:pt idx="1">
                  <c:v>rec 2009</c:v>
                </c:pt>
                <c:pt idx="3">
                  <c:v>dép </c:v>
                </c:pt>
                <c:pt idx="4">
                  <c:v>rec 2010</c:v>
                </c:pt>
                <c:pt idx="6">
                  <c:v>dép </c:v>
                </c:pt>
                <c:pt idx="7">
                  <c:v>rec 2011</c:v>
                </c:pt>
                <c:pt idx="9">
                  <c:v>dép </c:v>
                </c:pt>
                <c:pt idx="10">
                  <c:v>rec 2012</c:v>
                </c:pt>
                <c:pt idx="12">
                  <c:v>dép </c:v>
                </c:pt>
                <c:pt idx="13">
                  <c:v>rec 2013</c:v>
                </c:pt>
                <c:pt idx="15">
                  <c:v>dép </c:v>
                </c:pt>
                <c:pt idx="16">
                  <c:v>rec 2014</c:v>
                </c:pt>
                <c:pt idx="18">
                  <c:v>dép </c:v>
                </c:pt>
                <c:pt idx="19">
                  <c:v>rec 2015</c:v>
                </c:pt>
                <c:pt idx="21">
                  <c:v>dép </c:v>
                </c:pt>
                <c:pt idx="22">
                  <c:v>rec 2016</c:v>
                </c:pt>
                <c:pt idx="24">
                  <c:v>dép</c:v>
                </c:pt>
                <c:pt idx="25">
                  <c:v>rec 2017</c:v>
                </c:pt>
                <c:pt idx="27">
                  <c:v>dép</c:v>
                </c:pt>
                <c:pt idx="28">
                  <c:v>rec 2018</c:v>
                </c:pt>
              </c:strCache>
            </c:strRef>
          </c:cat>
          <c:val>
            <c:numRef>
              <c:f>'Data  (2018)'!$B$46:$AD$46</c:f>
              <c:numCache>
                <c:formatCode>#,##0.00</c:formatCode>
                <c:ptCount val="29"/>
                <c:pt idx="0">
                  <c:v>156759706.83999968</c:v>
                </c:pt>
                <c:pt idx="3">
                  <c:v>171170711.8399992</c:v>
                </c:pt>
                <c:pt idx="6">
                  <c:v>179906819.53000069</c:v>
                </c:pt>
                <c:pt idx="9">
                  <c:v>200964246.50999975</c:v>
                </c:pt>
                <c:pt idx="12">
                  <c:v>198657565.3499999</c:v>
                </c:pt>
                <c:pt idx="15">
                  <c:v>215778401.17999983</c:v>
                </c:pt>
                <c:pt idx="18">
                  <c:v>208159579.53000021</c:v>
                </c:pt>
                <c:pt idx="21">
                  <c:v>220693891.13000011</c:v>
                </c:pt>
                <c:pt idx="24">
                  <c:v>306827468.92000055</c:v>
                </c:pt>
                <c:pt idx="27">
                  <c:v>353387862.05999947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1-4808-A96C-B3919A8AC091}"/>
            </c:ext>
          </c:extLst>
        </c:ser>
        <c:ser>
          <c:idx val="2"/>
          <c:order val="2"/>
          <c:tx>
            <c:strRef>
              <c:f>'Data  (2018)'!$A$47</c:f>
              <c:strCache>
                <c:ptCount val="1"/>
                <c:pt idx="0">
                  <c:v>Recettes - cotisations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(2018)'!$B$44:$AD$44</c:f>
              <c:strCache>
                <c:ptCount val="29"/>
                <c:pt idx="0">
                  <c:v>dép </c:v>
                </c:pt>
                <c:pt idx="1">
                  <c:v>rec 2009</c:v>
                </c:pt>
                <c:pt idx="3">
                  <c:v>dép </c:v>
                </c:pt>
                <c:pt idx="4">
                  <c:v>rec 2010</c:v>
                </c:pt>
                <c:pt idx="6">
                  <c:v>dép </c:v>
                </c:pt>
                <c:pt idx="7">
                  <c:v>rec 2011</c:v>
                </c:pt>
                <c:pt idx="9">
                  <c:v>dép </c:v>
                </c:pt>
                <c:pt idx="10">
                  <c:v>rec 2012</c:v>
                </c:pt>
                <c:pt idx="12">
                  <c:v>dép </c:v>
                </c:pt>
                <c:pt idx="13">
                  <c:v>rec 2013</c:v>
                </c:pt>
                <c:pt idx="15">
                  <c:v>dép </c:v>
                </c:pt>
                <c:pt idx="16">
                  <c:v>rec 2014</c:v>
                </c:pt>
                <c:pt idx="18">
                  <c:v>dép </c:v>
                </c:pt>
                <c:pt idx="19">
                  <c:v>rec 2015</c:v>
                </c:pt>
                <c:pt idx="21">
                  <c:v>dép </c:v>
                </c:pt>
                <c:pt idx="22">
                  <c:v>rec 2016</c:v>
                </c:pt>
                <c:pt idx="24">
                  <c:v>dép</c:v>
                </c:pt>
                <c:pt idx="25">
                  <c:v>rec 2017</c:v>
                </c:pt>
                <c:pt idx="27">
                  <c:v>dép</c:v>
                </c:pt>
                <c:pt idx="28">
                  <c:v>rec 2018</c:v>
                </c:pt>
              </c:strCache>
            </c:strRef>
          </c:cat>
          <c:val>
            <c:numRef>
              <c:f>'Data  (2018)'!$B$47:$AD$47</c:f>
              <c:numCache>
                <c:formatCode>#,##0.00</c:formatCode>
                <c:ptCount val="29"/>
                <c:pt idx="1">
                  <c:v>3345911359.6099997</c:v>
                </c:pt>
                <c:pt idx="4">
                  <c:v>3485154868.4200001</c:v>
                </c:pt>
                <c:pt idx="7">
                  <c:v>3660943750.46</c:v>
                </c:pt>
                <c:pt idx="10">
                  <c:v>3871191420.4000001</c:v>
                </c:pt>
                <c:pt idx="13">
                  <c:v>4050413289.9199991</c:v>
                </c:pt>
                <c:pt idx="16">
                  <c:v>4239974900.3900003</c:v>
                </c:pt>
                <c:pt idx="19">
                  <c:v>4367204963.2699995</c:v>
                </c:pt>
                <c:pt idx="22">
                  <c:v>4549203530.3500004</c:v>
                </c:pt>
                <c:pt idx="25">
                  <c:v>4880359590.1199999</c:v>
                </c:pt>
                <c:pt idx="28">
                  <c:v>5189451785.71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1-4808-A96C-B3919A8AC091}"/>
            </c:ext>
          </c:extLst>
        </c:ser>
        <c:ser>
          <c:idx val="4"/>
          <c:order val="3"/>
          <c:tx>
            <c:strRef>
              <c:f>'Data  (2018)'!$A$49</c:f>
              <c:strCache>
                <c:ptCount val="1"/>
                <c:pt idx="0">
                  <c:v>Autres recettes courantes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(2018)'!$B$44:$AD$44</c:f>
              <c:strCache>
                <c:ptCount val="29"/>
                <c:pt idx="0">
                  <c:v>dép </c:v>
                </c:pt>
                <c:pt idx="1">
                  <c:v>rec 2009</c:v>
                </c:pt>
                <c:pt idx="3">
                  <c:v>dép </c:v>
                </c:pt>
                <c:pt idx="4">
                  <c:v>rec 2010</c:v>
                </c:pt>
                <c:pt idx="6">
                  <c:v>dép </c:v>
                </c:pt>
                <c:pt idx="7">
                  <c:v>rec 2011</c:v>
                </c:pt>
                <c:pt idx="9">
                  <c:v>dép </c:v>
                </c:pt>
                <c:pt idx="10">
                  <c:v>rec 2012</c:v>
                </c:pt>
                <c:pt idx="12">
                  <c:v>dép </c:v>
                </c:pt>
                <c:pt idx="13">
                  <c:v>rec 2013</c:v>
                </c:pt>
                <c:pt idx="15">
                  <c:v>dép </c:v>
                </c:pt>
                <c:pt idx="16">
                  <c:v>rec 2014</c:v>
                </c:pt>
                <c:pt idx="18">
                  <c:v>dép </c:v>
                </c:pt>
                <c:pt idx="19">
                  <c:v>rec 2015</c:v>
                </c:pt>
                <c:pt idx="21">
                  <c:v>dép </c:v>
                </c:pt>
                <c:pt idx="22">
                  <c:v>rec 2016</c:v>
                </c:pt>
                <c:pt idx="24">
                  <c:v>dép</c:v>
                </c:pt>
                <c:pt idx="25">
                  <c:v>rec 2017</c:v>
                </c:pt>
                <c:pt idx="27">
                  <c:v>dép</c:v>
                </c:pt>
                <c:pt idx="28">
                  <c:v>rec 2018</c:v>
                </c:pt>
              </c:strCache>
            </c:strRef>
          </c:cat>
          <c:val>
            <c:numRef>
              <c:f>'Data  (2018)'!$B$49:$AD$49</c:f>
              <c:numCache>
                <c:formatCode>#,##0.00</c:formatCode>
                <c:ptCount val="29"/>
                <c:pt idx="1">
                  <c:v>62659887.899999797</c:v>
                </c:pt>
                <c:pt idx="4">
                  <c:v>53281202.779999733</c:v>
                </c:pt>
                <c:pt idx="7">
                  <c:v>56220176.150000133</c:v>
                </c:pt>
                <c:pt idx="10">
                  <c:v>52381236.279999733</c:v>
                </c:pt>
                <c:pt idx="13">
                  <c:v>42453377.740000486</c:v>
                </c:pt>
                <c:pt idx="16">
                  <c:v>39799021.409999847</c:v>
                </c:pt>
                <c:pt idx="19">
                  <c:v>45987635.25999999</c:v>
                </c:pt>
                <c:pt idx="22">
                  <c:v>49358705.089999199</c:v>
                </c:pt>
                <c:pt idx="25">
                  <c:v>55263322.480000496</c:v>
                </c:pt>
                <c:pt idx="28">
                  <c:v>55052952.519999512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1-4808-A96C-B3919A8AC091}"/>
            </c:ext>
          </c:extLst>
        </c:ser>
        <c:ser>
          <c:idx val="3"/>
          <c:order val="4"/>
          <c:tx>
            <c:strRef>
              <c:f>'Data  (2018)'!$A$48</c:f>
              <c:strCache>
                <c:ptCount val="1"/>
                <c:pt idx="0">
                  <c:v>Ecart de rééval OPC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 (2018)'!$B$44:$AD$44</c:f>
              <c:strCache>
                <c:ptCount val="29"/>
                <c:pt idx="0">
                  <c:v>dép </c:v>
                </c:pt>
                <c:pt idx="1">
                  <c:v>rec 2009</c:v>
                </c:pt>
                <c:pt idx="3">
                  <c:v>dép </c:v>
                </c:pt>
                <c:pt idx="4">
                  <c:v>rec 2010</c:v>
                </c:pt>
                <c:pt idx="6">
                  <c:v>dép </c:v>
                </c:pt>
                <c:pt idx="7">
                  <c:v>rec 2011</c:v>
                </c:pt>
                <c:pt idx="9">
                  <c:v>dép </c:v>
                </c:pt>
                <c:pt idx="10">
                  <c:v>rec 2012</c:v>
                </c:pt>
                <c:pt idx="12">
                  <c:v>dép </c:v>
                </c:pt>
                <c:pt idx="13">
                  <c:v>rec 2013</c:v>
                </c:pt>
                <c:pt idx="15">
                  <c:v>dép </c:v>
                </c:pt>
                <c:pt idx="16">
                  <c:v>rec 2014</c:v>
                </c:pt>
                <c:pt idx="18">
                  <c:v>dép </c:v>
                </c:pt>
                <c:pt idx="19">
                  <c:v>rec 2015</c:v>
                </c:pt>
                <c:pt idx="21">
                  <c:v>dép </c:v>
                </c:pt>
                <c:pt idx="22">
                  <c:v>rec 2016</c:v>
                </c:pt>
                <c:pt idx="24">
                  <c:v>dép</c:v>
                </c:pt>
                <c:pt idx="25">
                  <c:v>rec 2017</c:v>
                </c:pt>
                <c:pt idx="27">
                  <c:v>dép</c:v>
                </c:pt>
                <c:pt idx="28">
                  <c:v>rec 2018</c:v>
                </c:pt>
              </c:strCache>
            </c:strRef>
          </c:cat>
          <c:val>
            <c:numRef>
              <c:f>'Data  (2018)'!$B$48:$AD$48</c:f>
              <c:numCache>
                <c:formatCode>#,##0.00</c:formatCode>
                <c:ptCount val="29"/>
                <c:pt idx="1">
                  <c:v>313819171.13</c:v>
                </c:pt>
                <c:pt idx="4">
                  <c:v>489029828.41000003</c:v>
                </c:pt>
                <c:pt idx="7">
                  <c:v>53827473.490000002</c:v>
                </c:pt>
                <c:pt idx="10">
                  <c:v>840351992.07000005</c:v>
                </c:pt>
                <c:pt idx="13">
                  <c:v>655231705.89999998</c:v>
                </c:pt>
                <c:pt idx="16">
                  <c:v>1435169340.0799999</c:v>
                </c:pt>
                <c:pt idx="19">
                  <c:v>503117813</c:v>
                </c:pt>
                <c:pt idx="22">
                  <c:v>823725850</c:v>
                </c:pt>
                <c:pt idx="25">
                  <c:v>624907064</c:v>
                </c:pt>
                <c:pt idx="27">
                  <c:v>441677880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61-4808-A96C-B3919A8AC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324032"/>
        <c:axId val="95327360"/>
      </c:barChart>
      <c:lineChart>
        <c:grouping val="standard"/>
        <c:varyColors val="0"/>
        <c:ser>
          <c:idx val="5"/>
          <c:order val="5"/>
          <c:tx>
            <c:strRef>
              <c:f>'Data  (2018)'!$A$52</c:f>
              <c:strCache>
                <c:ptCount val="1"/>
                <c:pt idx="0">
                  <c:v>Ratio recettes courantes / dépenses courantes</c:v>
                </c:pt>
              </c:strCache>
            </c:strRef>
          </c:tx>
          <c:spPr>
            <a:ln w="19050">
              <a:solidFill>
                <a:srgbClr val="B2B2B2"/>
              </a:solidFill>
            </a:ln>
          </c:spPr>
          <c:marker>
            <c:spPr>
              <a:solidFill>
                <a:srgbClr val="B2B2B2"/>
              </a:solidFill>
              <a:ln>
                <a:noFill/>
              </a:ln>
            </c:spPr>
          </c:marker>
          <c:val>
            <c:numRef>
              <c:f>'Data  (2018)'!$B$52:$AD$52</c:f>
              <c:numCache>
                <c:formatCode>#,##0.00</c:formatCode>
                <c:ptCount val="29"/>
                <c:pt idx="0">
                  <c:v>1.2991473879145299</c:v>
                </c:pt>
                <c:pt idx="1">
                  <c:v>1.2991473879145299</c:v>
                </c:pt>
                <c:pt idx="2">
                  <c:v>1.2991473879145299</c:v>
                </c:pt>
                <c:pt idx="3">
                  <c:v>1.3333153091887762</c:v>
                </c:pt>
                <c:pt idx="4">
                  <c:v>1.3333153091887762</c:v>
                </c:pt>
                <c:pt idx="5">
                  <c:v>1.3333153091887762</c:v>
                </c:pt>
                <c:pt idx="6">
                  <c:v>1.174707474071129</c:v>
                </c:pt>
                <c:pt idx="7">
                  <c:v>1.174707474071129</c:v>
                </c:pt>
                <c:pt idx="8">
                  <c:v>1.174707474071129</c:v>
                </c:pt>
                <c:pt idx="9">
                  <c:v>1.3835337932207605</c:v>
                </c:pt>
                <c:pt idx="10">
                  <c:v>1.3835337932207605</c:v>
                </c:pt>
                <c:pt idx="11">
                  <c:v>1.3835337932207605</c:v>
                </c:pt>
                <c:pt idx="12">
                  <c:v>1.3055855858719578</c:v>
                </c:pt>
                <c:pt idx="13">
                  <c:v>1.3055855858719578</c:v>
                </c:pt>
                <c:pt idx="14">
                  <c:v>1.3055855858719578</c:v>
                </c:pt>
                <c:pt idx="15">
                  <c:v>1.4826381136565532</c:v>
                </c:pt>
                <c:pt idx="16">
                  <c:v>1.4826381136565532</c:v>
                </c:pt>
                <c:pt idx="17">
                  <c:v>1.4826381136565532</c:v>
                </c:pt>
                <c:pt idx="18">
                  <c:v>1.2319661069753141</c:v>
                </c:pt>
                <c:pt idx="19">
                  <c:v>1.2319661069753141</c:v>
                </c:pt>
                <c:pt idx="20">
                  <c:v>1.2319661069753141</c:v>
                </c:pt>
                <c:pt idx="21">
                  <c:v>1.3056086864469911</c:v>
                </c:pt>
                <c:pt idx="22">
                  <c:v>1.3056086864469911</c:v>
                </c:pt>
                <c:pt idx="23">
                  <c:v>1.3056086864469911</c:v>
                </c:pt>
                <c:pt idx="24">
                  <c:v>1.2384526022810618</c:v>
                </c:pt>
                <c:pt idx="25">
                  <c:v>1.2384526022810618</c:v>
                </c:pt>
                <c:pt idx="26">
                  <c:v>1.2384526022810618</c:v>
                </c:pt>
                <c:pt idx="27">
                  <c:v>1.0174613091450102</c:v>
                </c:pt>
                <c:pt idx="28">
                  <c:v>1.0174613091450102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61-4808-A96C-B3919A8AC091}"/>
            </c:ext>
          </c:extLst>
        </c:ser>
        <c:ser>
          <c:idx val="6"/>
          <c:order val="6"/>
          <c:tx>
            <c:strRef>
              <c:f>'Data  (2018)'!$A$53</c:f>
              <c:strCache>
                <c:ptCount val="1"/>
                <c:pt idx="0">
                  <c:v>Ratio cotisations / prestations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plus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'Data  (2018)'!$B$53:$AD$53</c:f>
              <c:numCache>
                <c:formatCode>#,##0.00</c:formatCode>
                <c:ptCount val="29"/>
                <c:pt idx="0">
                  <c:v>1.2353388947026769</c:v>
                </c:pt>
                <c:pt idx="1">
                  <c:v>1.2353388947026769</c:v>
                </c:pt>
                <c:pt idx="2">
                  <c:v>1.2353388947026769</c:v>
                </c:pt>
                <c:pt idx="3">
                  <c:v>1.2230890037254503</c:v>
                </c:pt>
                <c:pt idx="4">
                  <c:v>1.2230890037254503</c:v>
                </c:pt>
                <c:pt idx="5">
                  <c:v>1.2230890037254503</c:v>
                </c:pt>
                <c:pt idx="6">
                  <c:v>1.2081338726442947</c:v>
                </c:pt>
                <c:pt idx="7">
                  <c:v>1.2081338726442947</c:v>
                </c:pt>
                <c:pt idx="8">
                  <c:v>1.2081338726442947</c:v>
                </c:pt>
                <c:pt idx="9">
                  <c:v>1.1939507045003055</c:v>
                </c:pt>
                <c:pt idx="10">
                  <c:v>1.1939507045003055</c:v>
                </c:pt>
                <c:pt idx="11">
                  <c:v>1.1939507045003055</c:v>
                </c:pt>
                <c:pt idx="12">
                  <c:v>1.1780963859136404</c:v>
                </c:pt>
                <c:pt idx="13">
                  <c:v>1.1780963859136404</c:v>
                </c:pt>
                <c:pt idx="14">
                  <c:v>1.1780963859136404</c:v>
                </c:pt>
                <c:pt idx="15">
                  <c:v>1.1652127482245895</c:v>
                </c:pt>
                <c:pt idx="16">
                  <c:v>1.1652127482245895</c:v>
                </c:pt>
                <c:pt idx="17">
                  <c:v>1.1652127482245895</c:v>
                </c:pt>
                <c:pt idx="18">
                  <c:v>1.1545932453347076</c:v>
                </c:pt>
                <c:pt idx="19">
                  <c:v>1.1545932453347076</c:v>
                </c:pt>
                <c:pt idx="20">
                  <c:v>1.1545932453347076</c:v>
                </c:pt>
                <c:pt idx="21">
                  <c:v>1.1568578440567119</c:v>
                </c:pt>
                <c:pt idx="22">
                  <c:v>1.1568578440567119</c:v>
                </c:pt>
                <c:pt idx="23">
                  <c:v>1.1568578440567119</c:v>
                </c:pt>
                <c:pt idx="24">
                  <c:v>1.1666921888469441</c:v>
                </c:pt>
                <c:pt idx="25">
                  <c:v>1.1666921888469441</c:v>
                </c:pt>
                <c:pt idx="26">
                  <c:v>1.1666921888469441</c:v>
                </c:pt>
                <c:pt idx="27">
                  <c:v>1.19039558506684</c:v>
                </c:pt>
                <c:pt idx="28">
                  <c:v>1.19039558506684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61-4808-A96C-B3919A8AC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9664"/>
        <c:axId val="97613312"/>
      </c:lineChart>
      <c:catAx>
        <c:axId val="953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fr-FR"/>
          </a:p>
        </c:txPr>
        <c:crossAx val="95327360"/>
        <c:crosses val="autoZero"/>
        <c:auto val="1"/>
        <c:lblAlgn val="ctr"/>
        <c:lblOffset val="100"/>
        <c:noMultiLvlLbl val="0"/>
      </c:catAx>
      <c:valAx>
        <c:axId val="95327360"/>
        <c:scaling>
          <c:orientation val="minMax"/>
          <c:max val="6000000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40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4999999999999999E-4"/>
                <c:y val="0.32129074074074077"/>
              </c:manualLayout>
            </c:layout>
            <c:txPr>
              <a:bodyPr/>
              <a:lstStyle/>
              <a:p>
                <a:pPr>
                  <a:defRPr b="0"/>
                </a:pPr>
                <a:endParaRPr lang="fr-FR"/>
              </a:p>
            </c:txPr>
          </c:dispUnitsLbl>
        </c:dispUnits>
      </c:valAx>
      <c:catAx>
        <c:axId val="9532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13312"/>
        <c:crosses val="autoZero"/>
        <c:auto val="1"/>
        <c:lblAlgn val="ctr"/>
        <c:lblOffset val="100"/>
        <c:noMultiLvlLbl val="0"/>
      </c:catAx>
      <c:valAx>
        <c:axId val="97613312"/>
        <c:scaling>
          <c:orientation val="minMax"/>
          <c:max val="2.2000000000000002"/>
          <c:min val="0.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layout>
            <c:manualLayout>
              <c:xMode val="edge"/>
              <c:yMode val="edge"/>
              <c:x val="0.9588850574712644"/>
              <c:y val="0.3457724537037036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9664"/>
        <c:crosses val="max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1628352490421459E-2"/>
          <c:y val="0.85040462962962959"/>
          <c:w val="0.93845613026819918"/>
          <c:h val="0.1472180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41384876574992E-2"/>
          <c:y val="5.3767493910228649E-2"/>
          <c:w val="0.79808754789272041"/>
          <c:h val="0.637707625996291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(2017)'!$A$45</c:f>
              <c:strCache>
                <c:ptCount val="1"/>
                <c:pt idx="0">
                  <c:v>Prestations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(2017)'!$B$44:$AD$44</c:f>
              <c:strCache>
                <c:ptCount val="29"/>
                <c:pt idx="0">
                  <c:v>dép </c:v>
                </c:pt>
                <c:pt idx="1">
                  <c:v>rec 2008</c:v>
                </c:pt>
                <c:pt idx="3">
                  <c:v>dép </c:v>
                </c:pt>
                <c:pt idx="4">
                  <c:v>rec 2009</c:v>
                </c:pt>
                <c:pt idx="6">
                  <c:v>dép </c:v>
                </c:pt>
                <c:pt idx="7">
                  <c:v>rec 2010</c:v>
                </c:pt>
                <c:pt idx="9">
                  <c:v>dép </c:v>
                </c:pt>
                <c:pt idx="10">
                  <c:v>rec 2011</c:v>
                </c:pt>
                <c:pt idx="12">
                  <c:v>dép </c:v>
                </c:pt>
                <c:pt idx="13">
                  <c:v>rec 2012</c:v>
                </c:pt>
                <c:pt idx="15">
                  <c:v>dép </c:v>
                </c:pt>
                <c:pt idx="16">
                  <c:v>rec 2013</c:v>
                </c:pt>
                <c:pt idx="18">
                  <c:v>dép </c:v>
                </c:pt>
                <c:pt idx="19">
                  <c:v>rec 2014</c:v>
                </c:pt>
                <c:pt idx="21">
                  <c:v>dép </c:v>
                </c:pt>
                <c:pt idx="22">
                  <c:v>rec 2015</c:v>
                </c:pt>
                <c:pt idx="24">
                  <c:v>dép </c:v>
                </c:pt>
                <c:pt idx="25">
                  <c:v>rec 2016</c:v>
                </c:pt>
                <c:pt idx="27">
                  <c:v>dép</c:v>
                </c:pt>
                <c:pt idx="28">
                  <c:v>rec 2017</c:v>
                </c:pt>
              </c:strCache>
            </c:strRef>
          </c:cat>
          <c:val>
            <c:numRef>
              <c:f>'Data (2017)'!$B$45:$AD$45</c:f>
              <c:numCache>
                <c:formatCode>#,##0.00</c:formatCode>
                <c:ptCount val="29"/>
                <c:pt idx="0">
                  <c:v>2495722786.3800006</c:v>
                </c:pt>
                <c:pt idx="3">
                  <c:v>2708496732.3199992</c:v>
                </c:pt>
                <c:pt idx="6">
                  <c:v>2849469546.21</c:v>
                </c:pt>
                <c:pt idx="9">
                  <c:v>3030246757.71</c:v>
                </c:pt>
                <c:pt idx="12">
                  <c:v>3242337732.8800006</c:v>
                </c:pt>
                <c:pt idx="15">
                  <c:v>3438100089.5599999</c:v>
                </c:pt>
                <c:pt idx="18">
                  <c:v>3638798929.0799999</c:v>
                </c:pt>
                <c:pt idx="21">
                  <c:v>3782461902.4199996</c:v>
                </c:pt>
                <c:pt idx="24">
                  <c:v>3932379033.1900001</c:v>
                </c:pt>
                <c:pt idx="27">
                  <c:v>4183073853.3899999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B-4C12-B0AB-DAC3DA9A9642}"/>
            </c:ext>
          </c:extLst>
        </c:ser>
        <c:ser>
          <c:idx val="1"/>
          <c:order val="1"/>
          <c:tx>
            <c:strRef>
              <c:f>'Data (2017)'!$A$46</c:f>
              <c:strCache>
                <c:ptCount val="1"/>
                <c:pt idx="0">
                  <c:v>Autres dépenses courantes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(2017)'!$B$44:$AD$44</c:f>
              <c:strCache>
                <c:ptCount val="29"/>
                <c:pt idx="0">
                  <c:v>dép </c:v>
                </c:pt>
                <c:pt idx="1">
                  <c:v>rec 2008</c:v>
                </c:pt>
                <c:pt idx="3">
                  <c:v>dép </c:v>
                </c:pt>
                <c:pt idx="4">
                  <c:v>rec 2009</c:v>
                </c:pt>
                <c:pt idx="6">
                  <c:v>dép </c:v>
                </c:pt>
                <c:pt idx="7">
                  <c:v>rec 2010</c:v>
                </c:pt>
                <c:pt idx="9">
                  <c:v>dép </c:v>
                </c:pt>
                <c:pt idx="10">
                  <c:v>rec 2011</c:v>
                </c:pt>
                <c:pt idx="12">
                  <c:v>dép </c:v>
                </c:pt>
                <c:pt idx="13">
                  <c:v>rec 2012</c:v>
                </c:pt>
                <c:pt idx="15">
                  <c:v>dép </c:v>
                </c:pt>
                <c:pt idx="16">
                  <c:v>rec 2013</c:v>
                </c:pt>
                <c:pt idx="18">
                  <c:v>dép </c:v>
                </c:pt>
                <c:pt idx="19">
                  <c:v>rec 2014</c:v>
                </c:pt>
                <c:pt idx="21">
                  <c:v>dép </c:v>
                </c:pt>
                <c:pt idx="22">
                  <c:v>rec 2015</c:v>
                </c:pt>
                <c:pt idx="24">
                  <c:v>dép </c:v>
                </c:pt>
                <c:pt idx="25">
                  <c:v>rec 2016</c:v>
                </c:pt>
                <c:pt idx="27">
                  <c:v>dép</c:v>
                </c:pt>
                <c:pt idx="28">
                  <c:v>rec 2017</c:v>
                </c:pt>
              </c:strCache>
            </c:strRef>
          </c:cat>
          <c:val>
            <c:numRef>
              <c:f>'Data (2017)'!$B$46:$AD$46</c:f>
              <c:numCache>
                <c:formatCode>#,##0.00</c:formatCode>
                <c:ptCount val="29"/>
                <c:pt idx="0">
                  <c:v>145107802.78000069</c:v>
                </c:pt>
                <c:pt idx="3">
                  <c:v>156759706.83999968</c:v>
                </c:pt>
                <c:pt idx="6">
                  <c:v>171170711.8399992</c:v>
                </c:pt>
                <c:pt idx="9">
                  <c:v>179906819.53000069</c:v>
                </c:pt>
                <c:pt idx="12">
                  <c:v>200964246.50999975</c:v>
                </c:pt>
                <c:pt idx="15">
                  <c:v>198657565.3499999</c:v>
                </c:pt>
                <c:pt idx="18">
                  <c:v>215778401.17999983</c:v>
                </c:pt>
                <c:pt idx="21">
                  <c:v>208159579.53000021</c:v>
                </c:pt>
                <c:pt idx="24">
                  <c:v>220693891.13000011</c:v>
                </c:pt>
                <c:pt idx="27">
                  <c:v>306827468.92000055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B-4C12-B0AB-DAC3DA9A9642}"/>
            </c:ext>
          </c:extLst>
        </c:ser>
        <c:ser>
          <c:idx val="2"/>
          <c:order val="2"/>
          <c:tx>
            <c:strRef>
              <c:f>'Data (2017)'!$A$47</c:f>
              <c:strCache>
                <c:ptCount val="1"/>
                <c:pt idx="0">
                  <c:v>Cotisations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(2017)'!$B$44:$AD$44</c:f>
              <c:strCache>
                <c:ptCount val="29"/>
                <c:pt idx="0">
                  <c:v>dép </c:v>
                </c:pt>
                <c:pt idx="1">
                  <c:v>rec 2008</c:v>
                </c:pt>
                <c:pt idx="3">
                  <c:v>dép </c:v>
                </c:pt>
                <c:pt idx="4">
                  <c:v>rec 2009</c:v>
                </c:pt>
                <c:pt idx="6">
                  <c:v>dép </c:v>
                </c:pt>
                <c:pt idx="7">
                  <c:v>rec 2010</c:v>
                </c:pt>
                <c:pt idx="9">
                  <c:v>dép </c:v>
                </c:pt>
                <c:pt idx="10">
                  <c:v>rec 2011</c:v>
                </c:pt>
                <c:pt idx="12">
                  <c:v>dép </c:v>
                </c:pt>
                <c:pt idx="13">
                  <c:v>rec 2012</c:v>
                </c:pt>
                <c:pt idx="15">
                  <c:v>dép </c:v>
                </c:pt>
                <c:pt idx="16">
                  <c:v>rec 2013</c:v>
                </c:pt>
                <c:pt idx="18">
                  <c:v>dép </c:v>
                </c:pt>
                <c:pt idx="19">
                  <c:v>rec 2014</c:v>
                </c:pt>
                <c:pt idx="21">
                  <c:v>dép </c:v>
                </c:pt>
                <c:pt idx="22">
                  <c:v>rec 2015</c:v>
                </c:pt>
                <c:pt idx="24">
                  <c:v>dép </c:v>
                </c:pt>
                <c:pt idx="25">
                  <c:v>rec 2016</c:v>
                </c:pt>
                <c:pt idx="27">
                  <c:v>dép</c:v>
                </c:pt>
                <c:pt idx="28">
                  <c:v>rec 2017</c:v>
                </c:pt>
              </c:strCache>
            </c:strRef>
          </c:cat>
          <c:val>
            <c:numRef>
              <c:f>'Data (2017)'!$B$47:$AD$47</c:f>
              <c:numCache>
                <c:formatCode>#,##0.00</c:formatCode>
                <c:ptCount val="29"/>
                <c:pt idx="1">
                  <c:v>3252286232.4700003</c:v>
                </c:pt>
                <c:pt idx="4">
                  <c:v>3345911359.6099997</c:v>
                </c:pt>
                <c:pt idx="7">
                  <c:v>3485154868.4200001</c:v>
                </c:pt>
                <c:pt idx="10">
                  <c:v>3660943750.46</c:v>
                </c:pt>
                <c:pt idx="13">
                  <c:v>3871191420.4000001</c:v>
                </c:pt>
                <c:pt idx="16">
                  <c:v>4050413289.9199991</c:v>
                </c:pt>
                <c:pt idx="19">
                  <c:v>4239974900.3900003</c:v>
                </c:pt>
                <c:pt idx="22">
                  <c:v>4367204963.2699995</c:v>
                </c:pt>
                <c:pt idx="25">
                  <c:v>4549203530.3500004</c:v>
                </c:pt>
                <c:pt idx="28">
                  <c:v>4880359590.1199999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B-4C12-B0AB-DAC3DA9A9642}"/>
            </c:ext>
          </c:extLst>
        </c:ser>
        <c:ser>
          <c:idx val="4"/>
          <c:order val="3"/>
          <c:tx>
            <c:strRef>
              <c:f>'Data (2017)'!$A$49</c:f>
              <c:strCache>
                <c:ptCount val="1"/>
                <c:pt idx="0">
                  <c:v>Autres recettes courantes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(2017)'!$B$44:$AD$44</c:f>
              <c:strCache>
                <c:ptCount val="29"/>
                <c:pt idx="0">
                  <c:v>dép </c:v>
                </c:pt>
                <c:pt idx="1">
                  <c:v>rec 2008</c:v>
                </c:pt>
                <c:pt idx="3">
                  <c:v>dép </c:v>
                </c:pt>
                <c:pt idx="4">
                  <c:v>rec 2009</c:v>
                </c:pt>
                <c:pt idx="6">
                  <c:v>dép </c:v>
                </c:pt>
                <c:pt idx="7">
                  <c:v>rec 2010</c:v>
                </c:pt>
                <c:pt idx="9">
                  <c:v>dép </c:v>
                </c:pt>
                <c:pt idx="10">
                  <c:v>rec 2011</c:v>
                </c:pt>
                <c:pt idx="12">
                  <c:v>dép </c:v>
                </c:pt>
                <c:pt idx="13">
                  <c:v>rec 2012</c:v>
                </c:pt>
                <c:pt idx="15">
                  <c:v>dép </c:v>
                </c:pt>
                <c:pt idx="16">
                  <c:v>rec 2013</c:v>
                </c:pt>
                <c:pt idx="18">
                  <c:v>dép </c:v>
                </c:pt>
                <c:pt idx="19">
                  <c:v>rec 2014</c:v>
                </c:pt>
                <c:pt idx="21">
                  <c:v>dép </c:v>
                </c:pt>
                <c:pt idx="22">
                  <c:v>rec 2015</c:v>
                </c:pt>
                <c:pt idx="24">
                  <c:v>dép </c:v>
                </c:pt>
                <c:pt idx="25">
                  <c:v>rec 2016</c:v>
                </c:pt>
                <c:pt idx="27">
                  <c:v>dép</c:v>
                </c:pt>
                <c:pt idx="28">
                  <c:v>rec 2017</c:v>
                </c:pt>
              </c:strCache>
            </c:strRef>
          </c:cat>
          <c:val>
            <c:numRef>
              <c:f>'Data (2017)'!$B$49:$AD$49</c:f>
              <c:numCache>
                <c:formatCode>#,##0.00</c:formatCode>
                <c:ptCount val="29"/>
                <c:pt idx="1">
                  <c:v>33136595.130000114</c:v>
                </c:pt>
                <c:pt idx="4">
                  <c:v>32729432.949999809</c:v>
                </c:pt>
                <c:pt idx="7">
                  <c:v>34291181.759999752</c:v>
                </c:pt>
                <c:pt idx="10">
                  <c:v>33532668.110000134</c:v>
                </c:pt>
                <c:pt idx="13">
                  <c:v>34135589.069999695</c:v>
                </c:pt>
                <c:pt idx="16">
                  <c:v>33200278.730000496</c:v>
                </c:pt>
                <c:pt idx="19">
                  <c:v>31783597.21999979</c:v>
                </c:pt>
                <c:pt idx="22">
                  <c:v>33736204.289999962</c:v>
                </c:pt>
                <c:pt idx="25">
                  <c:v>46398246.519999146</c:v>
                </c:pt>
                <c:pt idx="28">
                  <c:v>52597334.130000472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B-4C12-B0AB-DAC3DA9A9642}"/>
            </c:ext>
          </c:extLst>
        </c:ser>
        <c:ser>
          <c:idx val="3"/>
          <c:order val="4"/>
          <c:tx>
            <c:strRef>
              <c:f>'Data (2017)'!$A$48</c:f>
              <c:strCache>
                <c:ptCount val="1"/>
                <c:pt idx="0">
                  <c:v>Produits financiers</c:v>
                </c:pt>
              </c:strCache>
            </c:strRef>
          </c:tx>
          <c:spPr>
            <a:solidFill>
              <a:srgbClr val="B2B2B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(2017)'!$B$44:$AD$44</c:f>
              <c:strCache>
                <c:ptCount val="29"/>
                <c:pt idx="0">
                  <c:v>dép </c:v>
                </c:pt>
                <c:pt idx="1">
                  <c:v>rec 2008</c:v>
                </c:pt>
                <c:pt idx="3">
                  <c:v>dép </c:v>
                </c:pt>
                <c:pt idx="4">
                  <c:v>rec 2009</c:v>
                </c:pt>
                <c:pt idx="6">
                  <c:v>dép </c:v>
                </c:pt>
                <c:pt idx="7">
                  <c:v>rec 2010</c:v>
                </c:pt>
                <c:pt idx="9">
                  <c:v>dép </c:v>
                </c:pt>
                <c:pt idx="10">
                  <c:v>rec 2011</c:v>
                </c:pt>
                <c:pt idx="12">
                  <c:v>dép </c:v>
                </c:pt>
                <c:pt idx="13">
                  <c:v>rec 2012</c:v>
                </c:pt>
                <c:pt idx="15">
                  <c:v>dép </c:v>
                </c:pt>
                <c:pt idx="16">
                  <c:v>rec 2013</c:v>
                </c:pt>
                <c:pt idx="18">
                  <c:v>dép </c:v>
                </c:pt>
                <c:pt idx="19">
                  <c:v>rec 2014</c:v>
                </c:pt>
                <c:pt idx="21">
                  <c:v>dép </c:v>
                </c:pt>
                <c:pt idx="22">
                  <c:v>rec 2015</c:v>
                </c:pt>
                <c:pt idx="24">
                  <c:v>dép </c:v>
                </c:pt>
                <c:pt idx="25">
                  <c:v>rec 2016</c:v>
                </c:pt>
                <c:pt idx="27">
                  <c:v>dép</c:v>
                </c:pt>
                <c:pt idx="28">
                  <c:v>rec 2017</c:v>
                </c:pt>
              </c:strCache>
            </c:strRef>
          </c:cat>
          <c:val>
            <c:numRef>
              <c:f>'Data (2017)'!$B$48:$AD$48</c:f>
              <c:numCache>
                <c:formatCode>#,##0.00</c:formatCode>
                <c:ptCount val="29"/>
                <c:pt idx="1">
                  <c:v>206003173.40000001</c:v>
                </c:pt>
                <c:pt idx="4">
                  <c:v>343749626.07999998</c:v>
                </c:pt>
                <c:pt idx="7">
                  <c:v>508019849.43000001</c:v>
                </c:pt>
                <c:pt idx="10">
                  <c:v>76514981.530000001</c:v>
                </c:pt>
                <c:pt idx="13">
                  <c:v>858597639.28000009</c:v>
                </c:pt>
                <c:pt idx="16">
                  <c:v>664484804.90999997</c:v>
                </c:pt>
                <c:pt idx="19">
                  <c:v>1443184764.27</c:v>
                </c:pt>
                <c:pt idx="22">
                  <c:v>515369243.97000003</c:v>
                </c:pt>
                <c:pt idx="25">
                  <c:v>826686308.57000005</c:v>
                </c:pt>
                <c:pt idx="28">
                  <c:v>627573052.35000002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B-4C12-B0AB-DAC3DA9A9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324032"/>
        <c:axId val="95327360"/>
      </c:barChart>
      <c:lineChart>
        <c:grouping val="standard"/>
        <c:varyColors val="0"/>
        <c:ser>
          <c:idx val="5"/>
          <c:order val="5"/>
          <c:tx>
            <c:strRef>
              <c:f>'Data (2017)'!$A$52</c:f>
              <c:strCache>
                <c:ptCount val="1"/>
                <c:pt idx="0">
                  <c:v>Ratio recettes courantes / dépenses courantes</c:v>
                </c:pt>
              </c:strCache>
            </c:strRef>
          </c:tx>
          <c:spPr>
            <a:ln w="19050">
              <a:solidFill>
                <a:srgbClr val="B2B2B2"/>
              </a:solidFill>
            </a:ln>
          </c:spPr>
          <c:marker>
            <c:spPr>
              <a:solidFill>
                <a:srgbClr val="B2B2B2"/>
              </a:solidFill>
              <a:ln>
                <a:noFill/>
              </a:ln>
            </c:spPr>
          </c:marker>
          <c:val>
            <c:numRef>
              <c:f>'Data (2017)'!$B$52:$AD$52</c:f>
              <c:numCache>
                <c:formatCode>#,##0.00</c:formatCode>
                <c:ptCount val="29"/>
                <c:pt idx="0">
                  <c:v>1.3220938955082906</c:v>
                </c:pt>
                <c:pt idx="1">
                  <c:v>1.3220938955082906</c:v>
                </c:pt>
                <c:pt idx="2">
                  <c:v>1.3220938955082906</c:v>
                </c:pt>
                <c:pt idx="3">
                  <c:v>1.2991473879145299</c:v>
                </c:pt>
                <c:pt idx="4">
                  <c:v>1.2991473879145299</c:v>
                </c:pt>
                <c:pt idx="5">
                  <c:v>1.2991473879145299</c:v>
                </c:pt>
                <c:pt idx="6">
                  <c:v>1.3333153091887762</c:v>
                </c:pt>
                <c:pt idx="7">
                  <c:v>1.3333153091887762</c:v>
                </c:pt>
                <c:pt idx="8">
                  <c:v>1.3333153091887762</c:v>
                </c:pt>
                <c:pt idx="9">
                  <c:v>1.174707474071129</c:v>
                </c:pt>
                <c:pt idx="10">
                  <c:v>1.174707474071129</c:v>
                </c:pt>
                <c:pt idx="11">
                  <c:v>1.174707474071129</c:v>
                </c:pt>
                <c:pt idx="12">
                  <c:v>1.3835337932207605</c:v>
                </c:pt>
                <c:pt idx="13">
                  <c:v>1.3835337932207605</c:v>
                </c:pt>
                <c:pt idx="14">
                  <c:v>1.3835337932207605</c:v>
                </c:pt>
                <c:pt idx="15">
                  <c:v>1.3055855858719578</c:v>
                </c:pt>
                <c:pt idx="16">
                  <c:v>1.3055855858719578</c:v>
                </c:pt>
                <c:pt idx="17">
                  <c:v>1.3055855858719578</c:v>
                </c:pt>
                <c:pt idx="18">
                  <c:v>1.4826381136565532</c:v>
                </c:pt>
                <c:pt idx="19">
                  <c:v>1.4826381136565532</c:v>
                </c:pt>
                <c:pt idx="20">
                  <c:v>1.4826381136565532</c:v>
                </c:pt>
                <c:pt idx="21">
                  <c:v>1.2319661069753141</c:v>
                </c:pt>
                <c:pt idx="22">
                  <c:v>1.2319661069753141</c:v>
                </c:pt>
                <c:pt idx="23">
                  <c:v>1.2319661069753141</c:v>
                </c:pt>
                <c:pt idx="24">
                  <c:v>1.3056086864469911</c:v>
                </c:pt>
                <c:pt idx="25">
                  <c:v>1.3056086864469911</c:v>
                </c:pt>
                <c:pt idx="26">
                  <c:v>1.3056086864469911</c:v>
                </c:pt>
                <c:pt idx="27">
                  <c:v>1.2384526022810618</c:v>
                </c:pt>
                <c:pt idx="28">
                  <c:v>1.2384526022810618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0B-4C12-B0AB-DAC3DA9A9642}"/>
            </c:ext>
          </c:extLst>
        </c:ser>
        <c:ser>
          <c:idx val="6"/>
          <c:order val="6"/>
          <c:tx>
            <c:strRef>
              <c:f>'Data (2017)'!$A$53</c:f>
              <c:strCache>
                <c:ptCount val="1"/>
                <c:pt idx="0">
                  <c:v>Ratio cotisations / prestations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plus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'Data (2017)'!$B$53:$AD$53</c:f>
              <c:numCache>
                <c:formatCode>#,##0.00</c:formatCode>
                <c:ptCount val="29"/>
                <c:pt idx="0">
                  <c:v>1.3031440231338276</c:v>
                </c:pt>
                <c:pt idx="1">
                  <c:v>1.3031440231338276</c:v>
                </c:pt>
                <c:pt idx="2">
                  <c:v>1.3031440231338276</c:v>
                </c:pt>
                <c:pt idx="3">
                  <c:v>1.2353388947026769</c:v>
                </c:pt>
                <c:pt idx="4">
                  <c:v>1.2353388947026769</c:v>
                </c:pt>
                <c:pt idx="5">
                  <c:v>1.2353388947026769</c:v>
                </c:pt>
                <c:pt idx="6">
                  <c:v>1.2230890037254503</c:v>
                </c:pt>
                <c:pt idx="7">
                  <c:v>1.2230890037254503</c:v>
                </c:pt>
                <c:pt idx="8">
                  <c:v>1.2230890037254503</c:v>
                </c:pt>
                <c:pt idx="9">
                  <c:v>1.2081338726442947</c:v>
                </c:pt>
                <c:pt idx="10">
                  <c:v>1.2081338726442947</c:v>
                </c:pt>
                <c:pt idx="11">
                  <c:v>1.2081338726442947</c:v>
                </c:pt>
                <c:pt idx="12">
                  <c:v>1.1939507045003055</c:v>
                </c:pt>
                <c:pt idx="13">
                  <c:v>1.1939507045003055</c:v>
                </c:pt>
                <c:pt idx="14">
                  <c:v>1.1939507045003055</c:v>
                </c:pt>
                <c:pt idx="15">
                  <c:v>1.1780963859136404</c:v>
                </c:pt>
                <c:pt idx="16">
                  <c:v>1.1780963859136404</c:v>
                </c:pt>
                <c:pt idx="17">
                  <c:v>1.1780963859136404</c:v>
                </c:pt>
                <c:pt idx="18">
                  <c:v>1.1652127482245895</c:v>
                </c:pt>
                <c:pt idx="19">
                  <c:v>1.1652127482245895</c:v>
                </c:pt>
                <c:pt idx="20">
                  <c:v>1.1652127482245895</c:v>
                </c:pt>
                <c:pt idx="21">
                  <c:v>1.1545932453347076</c:v>
                </c:pt>
                <c:pt idx="22">
                  <c:v>1.1545932453347076</c:v>
                </c:pt>
                <c:pt idx="23">
                  <c:v>1.1545932453347076</c:v>
                </c:pt>
                <c:pt idx="24">
                  <c:v>1.1568578440567119</c:v>
                </c:pt>
                <c:pt idx="25">
                  <c:v>1.1568578440567119</c:v>
                </c:pt>
                <c:pt idx="26">
                  <c:v>1.1568578440567119</c:v>
                </c:pt>
                <c:pt idx="27">
                  <c:v>1.1666921888469441</c:v>
                </c:pt>
                <c:pt idx="28">
                  <c:v>1.1666921888469441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0B-4C12-B0AB-DAC3DA9A9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9664"/>
        <c:axId val="97613312"/>
      </c:lineChart>
      <c:catAx>
        <c:axId val="953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fr-FR"/>
          </a:p>
        </c:txPr>
        <c:crossAx val="95327360"/>
        <c:crosses val="autoZero"/>
        <c:auto val="1"/>
        <c:lblAlgn val="ctr"/>
        <c:lblOffset val="100"/>
        <c:noMultiLvlLbl val="0"/>
      </c:catAx>
      <c:valAx>
        <c:axId val="95327360"/>
        <c:scaling>
          <c:orientation val="minMax"/>
          <c:max val="6000000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403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4999999999999999E-4"/>
                <c:y val="0.32129074074074077"/>
              </c:manualLayout>
            </c:layout>
            <c:txPr>
              <a:bodyPr/>
              <a:lstStyle/>
              <a:p>
                <a:pPr>
                  <a:defRPr b="0"/>
                </a:pPr>
                <a:endParaRPr lang="fr-FR"/>
              </a:p>
            </c:txPr>
          </c:dispUnitsLbl>
        </c:dispUnits>
      </c:valAx>
      <c:catAx>
        <c:axId val="9532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97613312"/>
        <c:crosses val="autoZero"/>
        <c:auto val="1"/>
        <c:lblAlgn val="ctr"/>
        <c:lblOffset val="100"/>
        <c:noMultiLvlLbl val="0"/>
      </c:catAx>
      <c:valAx>
        <c:axId val="97613312"/>
        <c:scaling>
          <c:orientation val="minMax"/>
          <c:max val="2.2000000000000002"/>
          <c:min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Ratio</a:t>
                </a:r>
              </a:p>
            </c:rich>
          </c:tx>
          <c:layout>
            <c:manualLayout>
              <c:xMode val="edge"/>
              <c:yMode val="edge"/>
              <c:x val="0.9588850574712644"/>
              <c:y val="0.3457724537037036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crossAx val="95329664"/>
        <c:crosses val="max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1628352490421459E-2"/>
          <c:y val="0.85040462962962959"/>
          <c:w val="0.93845613026819918"/>
          <c:h val="0.1472180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ea typeface="Open Sans" panose="020B0606030504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6</xdr:row>
      <xdr:rowOff>98425</xdr:rowOff>
    </xdr:from>
    <xdr:to>
      <xdr:col>12</xdr:col>
      <xdr:colOff>295574</xdr:colOff>
      <xdr:row>35</xdr:row>
      <xdr:rowOff>180975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6</xdr:row>
      <xdr:rowOff>98425</xdr:rowOff>
    </xdr:from>
    <xdr:to>
      <xdr:col>12</xdr:col>
      <xdr:colOff>295574</xdr:colOff>
      <xdr:row>35</xdr:row>
      <xdr:rowOff>180975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6</xdr:row>
      <xdr:rowOff>98425</xdr:rowOff>
    </xdr:from>
    <xdr:to>
      <xdr:col>12</xdr:col>
      <xdr:colOff>295574</xdr:colOff>
      <xdr:row>35</xdr:row>
      <xdr:rowOff>180975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6</xdr:row>
      <xdr:rowOff>98425</xdr:rowOff>
    </xdr:from>
    <xdr:to>
      <xdr:col>12</xdr:col>
      <xdr:colOff>295574</xdr:colOff>
      <xdr:row>35</xdr:row>
      <xdr:rowOff>180975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6</xdr:row>
      <xdr:rowOff>98425</xdr:rowOff>
    </xdr:from>
    <xdr:to>
      <xdr:col>12</xdr:col>
      <xdr:colOff>295574</xdr:colOff>
      <xdr:row>30</xdr:row>
      <xdr:rowOff>122650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6</xdr:row>
      <xdr:rowOff>98425</xdr:rowOff>
    </xdr:from>
    <xdr:to>
      <xdr:col>12</xdr:col>
      <xdr:colOff>295574</xdr:colOff>
      <xdr:row>30</xdr:row>
      <xdr:rowOff>122650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3"/>
  <sheetViews>
    <sheetView showGridLines="0" tabSelected="1" topLeftCell="A4" zoomScaleNormal="100" zoomScaleSheetLayoutView="100" workbookViewId="0">
      <selection activeCell="D72" sqref="D72"/>
    </sheetView>
  </sheetViews>
  <sheetFormatPr baseColWidth="10" defaultRowHeight="12" x14ac:dyDescent="0.2"/>
  <cols>
    <col min="1" max="1" width="39.140625" style="12" customWidth="1"/>
    <col min="2" max="6" width="15.42578125" style="1" customWidth="1"/>
    <col min="7" max="7" width="12" style="1" customWidth="1"/>
    <col min="8" max="21" width="15" style="1" customWidth="1"/>
    <col min="22" max="22" width="10.85546875" style="1"/>
    <col min="23" max="30" width="13.28515625" style="1" customWidth="1"/>
    <col min="31" max="33" width="16.85546875" style="1" customWidth="1"/>
    <col min="34" max="34" width="10.85546875" style="1"/>
    <col min="35" max="36" width="13" style="1" bestFit="1" customWidth="1"/>
    <col min="37" max="37" width="10.85546875" style="1"/>
    <col min="38" max="39" width="13" style="1" bestFit="1" customWidth="1"/>
    <col min="40" max="45" width="13" style="1" customWidth="1"/>
    <col min="46" max="46" width="13.85546875" style="1" bestFit="1" customWidth="1"/>
    <col min="47" max="49" width="10.85546875" style="1"/>
    <col min="50" max="50" width="15.42578125" style="1" customWidth="1"/>
    <col min="51" max="261" width="10.85546875" style="1"/>
    <col min="262" max="262" width="3.42578125" style="1" customWidth="1"/>
    <col min="263" max="263" width="39.7109375" style="1" customWidth="1"/>
    <col min="264" max="268" width="14.28515625" style="1" customWidth="1"/>
    <col min="269" max="283" width="15" style="1" customWidth="1"/>
    <col min="284" max="517" width="10.85546875" style="1"/>
    <col min="518" max="518" width="3.42578125" style="1" customWidth="1"/>
    <col min="519" max="519" width="39.7109375" style="1" customWidth="1"/>
    <col min="520" max="524" width="14.28515625" style="1" customWidth="1"/>
    <col min="525" max="539" width="15" style="1" customWidth="1"/>
    <col min="540" max="773" width="10.85546875" style="1"/>
    <col min="774" max="774" width="3.42578125" style="1" customWidth="1"/>
    <col min="775" max="775" width="39.7109375" style="1" customWidth="1"/>
    <col min="776" max="780" width="14.28515625" style="1" customWidth="1"/>
    <col min="781" max="795" width="15" style="1" customWidth="1"/>
    <col min="796" max="1029" width="10.85546875" style="1"/>
    <col min="1030" max="1030" width="3.42578125" style="1" customWidth="1"/>
    <col min="1031" max="1031" width="39.7109375" style="1" customWidth="1"/>
    <col min="1032" max="1036" width="14.28515625" style="1" customWidth="1"/>
    <col min="1037" max="1051" width="15" style="1" customWidth="1"/>
    <col min="1052" max="1285" width="10.85546875" style="1"/>
    <col min="1286" max="1286" width="3.42578125" style="1" customWidth="1"/>
    <col min="1287" max="1287" width="39.7109375" style="1" customWidth="1"/>
    <col min="1288" max="1292" width="14.28515625" style="1" customWidth="1"/>
    <col min="1293" max="1307" width="15" style="1" customWidth="1"/>
    <col min="1308" max="1541" width="10.85546875" style="1"/>
    <col min="1542" max="1542" width="3.42578125" style="1" customWidth="1"/>
    <col min="1543" max="1543" width="39.7109375" style="1" customWidth="1"/>
    <col min="1544" max="1548" width="14.28515625" style="1" customWidth="1"/>
    <col min="1549" max="1563" width="15" style="1" customWidth="1"/>
    <col min="1564" max="1797" width="10.85546875" style="1"/>
    <col min="1798" max="1798" width="3.42578125" style="1" customWidth="1"/>
    <col min="1799" max="1799" width="39.7109375" style="1" customWidth="1"/>
    <col min="1800" max="1804" width="14.28515625" style="1" customWidth="1"/>
    <col min="1805" max="1819" width="15" style="1" customWidth="1"/>
    <col min="1820" max="2053" width="10.85546875" style="1"/>
    <col min="2054" max="2054" width="3.42578125" style="1" customWidth="1"/>
    <col min="2055" max="2055" width="39.7109375" style="1" customWidth="1"/>
    <col min="2056" max="2060" width="14.28515625" style="1" customWidth="1"/>
    <col min="2061" max="2075" width="15" style="1" customWidth="1"/>
    <col min="2076" max="2309" width="10.85546875" style="1"/>
    <col min="2310" max="2310" width="3.42578125" style="1" customWidth="1"/>
    <col min="2311" max="2311" width="39.7109375" style="1" customWidth="1"/>
    <col min="2312" max="2316" width="14.28515625" style="1" customWidth="1"/>
    <col min="2317" max="2331" width="15" style="1" customWidth="1"/>
    <col min="2332" max="2565" width="10.85546875" style="1"/>
    <col min="2566" max="2566" width="3.42578125" style="1" customWidth="1"/>
    <col min="2567" max="2567" width="39.7109375" style="1" customWidth="1"/>
    <col min="2568" max="2572" width="14.28515625" style="1" customWidth="1"/>
    <col min="2573" max="2587" width="15" style="1" customWidth="1"/>
    <col min="2588" max="2821" width="10.85546875" style="1"/>
    <col min="2822" max="2822" width="3.42578125" style="1" customWidth="1"/>
    <col min="2823" max="2823" width="39.7109375" style="1" customWidth="1"/>
    <col min="2824" max="2828" width="14.28515625" style="1" customWidth="1"/>
    <col min="2829" max="2843" width="15" style="1" customWidth="1"/>
    <col min="2844" max="3077" width="10.85546875" style="1"/>
    <col min="3078" max="3078" width="3.42578125" style="1" customWidth="1"/>
    <col min="3079" max="3079" width="39.7109375" style="1" customWidth="1"/>
    <col min="3080" max="3084" width="14.28515625" style="1" customWidth="1"/>
    <col min="3085" max="3099" width="15" style="1" customWidth="1"/>
    <col min="3100" max="3333" width="10.85546875" style="1"/>
    <col min="3334" max="3334" width="3.42578125" style="1" customWidth="1"/>
    <col min="3335" max="3335" width="39.7109375" style="1" customWidth="1"/>
    <col min="3336" max="3340" width="14.28515625" style="1" customWidth="1"/>
    <col min="3341" max="3355" width="15" style="1" customWidth="1"/>
    <col min="3356" max="3589" width="10.85546875" style="1"/>
    <col min="3590" max="3590" width="3.42578125" style="1" customWidth="1"/>
    <col min="3591" max="3591" width="39.7109375" style="1" customWidth="1"/>
    <col min="3592" max="3596" width="14.28515625" style="1" customWidth="1"/>
    <col min="3597" max="3611" width="15" style="1" customWidth="1"/>
    <col min="3612" max="3845" width="10.85546875" style="1"/>
    <col min="3846" max="3846" width="3.42578125" style="1" customWidth="1"/>
    <col min="3847" max="3847" width="39.7109375" style="1" customWidth="1"/>
    <col min="3848" max="3852" width="14.28515625" style="1" customWidth="1"/>
    <col min="3853" max="3867" width="15" style="1" customWidth="1"/>
    <col min="3868" max="4101" width="10.85546875" style="1"/>
    <col min="4102" max="4102" width="3.42578125" style="1" customWidth="1"/>
    <col min="4103" max="4103" width="39.7109375" style="1" customWidth="1"/>
    <col min="4104" max="4108" width="14.28515625" style="1" customWidth="1"/>
    <col min="4109" max="4123" width="15" style="1" customWidth="1"/>
    <col min="4124" max="4357" width="10.85546875" style="1"/>
    <col min="4358" max="4358" width="3.42578125" style="1" customWidth="1"/>
    <col min="4359" max="4359" width="39.7109375" style="1" customWidth="1"/>
    <col min="4360" max="4364" width="14.28515625" style="1" customWidth="1"/>
    <col min="4365" max="4379" width="15" style="1" customWidth="1"/>
    <col min="4380" max="4613" width="10.85546875" style="1"/>
    <col min="4614" max="4614" width="3.42578125" style="1" customWidth="1"/>
    <col min="4615" max="4615" width="39.7109375" style="1" customWidth="1"/>
    <col min="4616" max="4620" width="14.28515625" style="1" customWidth="1"/>
    <col min="4621" max="4635" width="15" style="1" customWidth="1"/>
    <col min="4636" max="4869" width="10.85546875" style="1"/>
    <col min="4870" max="4870" width="3.42578125" style="1" customWidth="1"/>
    <col min="4871" max="4871" width="39.7109375" style="1" customWidth="1"/>
    <col min="4872" max="4876" width="14.28515625" style="1" customWidth="1"/>
    <col min="4877" max="4891" width="15" style="1" customWidth="1"/>
    <col min="4892" max="5125" width="10.85546875" style="1"/>
    <col min="5126" max="5126" width="3.42578125" style="1" customWidth="1"/>
    <col min="5127" max="5127" width="39.7109375" style="1" customWidth="1"/>
    <col min="5128" max="5132" width="14.28515625" style="1" customWidth="1"/>
    <col min="5133" max="5147" width="15" style="1" customWidth="1"/>
    <col min="5148" max="5381" width="10.85546875" style="1"/>
    <col min="5382" max="5382" width="3.42578125" style="1" customWidth="1"/>
    <col min="5383" max="5383" width="39.7109375" style="1" customWidth="1"/>
    <col min="5384" max="5388" width="14.28515625" style="1" customWidth="1"/>
    <col min="5389" max="5403" width="15" style="1" customWidth="1"/>
    <col min="5404" max="5637" width="10.85546875" style="1"/>
    <col min="5638" max="5638" width="3.42578125" style="1" customWidth="1"/>
    <col min="5639" max="5639" width="39.7109375" style="1" customWidth="1"/>
    <col min="5640" max="5644" width="14.28515625" style="1" customWidth="1"/>
    <col min="5645" max="5659" width="15" style="1" customWidth="1"/>
    <col min="5660" max="5893" width="10.85546875" style="1"/>
    <col min="5894" max="5894" width="3.42578125" style="1" customWidth="1"/>
    <col min="5895" max="5895" width="39.7109375" style="1" customWidth="1"/>
    <col min="5896" max="5900" width="14.28515625" style="1" customWidth="1"/>
    <col min="5901" max="5915" width="15" style="1" customWidth="1"/>
    <col min="5916" max="6149" width="10.85546875" style="1"/>
    <col min="6150" max="6150" width="3.42578125" style="1" customWidth="1"/>
    <col min="6151" max="6151" width="39.7109375" style="1" customWidth="1"/>
    <col min="6152" max="6156" width="14.28515625" style="1" customWidth="1"/>
    <col min="6157" max="6171" width="15" style="1" customWidth="1"/>
    <col min="6172" max="6405" width="10.85546875" style="1"/>
    <col min="6406" max="6406" width="3.42578125" style="1" customWidth="1"/>
    <col min="6407" max="6407" width="39.7109375" style="1" customWidth="1"/>
    <col min="6408" max="6412" width="14.28515625" style="1" customWidth="1"/>
    <col min="6413" max="6427" width="15" style="1" customWidth="1"/>
    <col min="6428" max="6661" width="10.85546875" style="1"/>
    <col min="6662" max="6662" width="3.42578125" style="1" customWidth="1"/>
    <col min="6663" max="6663" width="39.7109375" style="1" customWidth="1"/>
    <col min="6664" max="6668" width="14.28515625" style="1" customWidth="1"/>
    <col min="6669" max="6683" width="15" style="1" customWidth="1"/>
    <col min="6684" max="6917" width="10.85546875" style="1"/>
    <col min="6918" max="6918" width="3.42578125" style="1" customWidth="1"/>
    <col min="6919" max="6919" width="39.7109375" style="1" customWidth="1"/>
    <col min="6920" max="6924" width="14.28515625" style="1" customWidth="1"/>
    <col min="6925" max="6939" width="15" style="1" customWidth="1"/>
    <col min="6940" max="7173" width="10.85546875" style="1"/>
    <col min="7174" max="7174" width="3.42578125" style="1" customWidth="1"/>
    <col min="7175" max="7175" width="39.7109375" style="1" customWidth="1"/>
    <col min="7176" max="7180" width="14.28515625" style="1" customWidth="1"/>
    <col min="7181" max="7195" width="15" style="1" customWidth="1"/>
    <col min="7196" max="7429" width="10.85546875" style="1"/>
    <col min="7430" max="7430" width="3.42578125" style="1" customWidth="1"/>
    <col min="7431" max="7431" width="39.7109375" style="1" customWidth="1"/>
    <col min="7432" max="7436" width="14.28515625" style="1" customWidth="1"/>
    <col min="7437" max="7451" width="15" style="1" customWidth="1"/>
    <col min="7452" max="7685" width="10.85546875" style="1"/>
    <col min="7686" max="7686" width="3.42578125" style="1" customWidth="1"/>
    <col min="7687" max="7687" width="39.7109375" style="1" customWidth="1"/>
    <col min="7688" max="7692" width="14.28515625" style="1" customWidth="1"/>
    <col min="7693" max="7707" width="15" style="1" customWidth="1"/>
    <col min="7708" max="7941" width="10.85546875" style="1"/>
    <col min="7942" max="7942" width="3.42578125" style="1" customWidth="1"/>
    <col min="7943" max="7943" width="39.7109375" style="1" customWidth="1"/>
    <col min="7944" max="7948" width="14.28515625" style="1" customWidth="1"/>
    <col min="7949" max="7963" width="15" style="1" customWidth="1"/>
    <col min="7964" max="8197" width="10.85546875" style="1"/>
    <col min="8198" max="8198" width="3.42578125" style="1" customWidth="1"/>
    <col min="8199" max="8199" width="39.7109375" style="1" customWidth="1"/>
    <col min="8200" max="8204" width="14.28515625" style="1" customWidth="1"/>
    <col min="8205" max="8219" width="15" style="1" customWidth="1"/>
    <col min="8220" max="8453" width="10.85546875" style="1"/>
    <col min="8454" max="8454" width="3.42578125" style="1" customWidth="1"/>
    <col min="8455" max="8455" width="39.7109375" style="1" customWidth="1"/>
    <col min="8456" max="8460" width="14.28515625" style="1" customWidth="1"/>
    <col min="8461" max="8475" width="15" style="1" customWidth="1"/>
    <col min="8476" max="8709" width="10.85546875" style="1"/>
    <col min="8710" max="8710" width="3.42578125" style="1" customWidth="1"/>
    <col min="8711" max="8711" width="39.7109375" style="1" customWidth="1"/>
    <col min="8712" max="8716" width="14.28515625" style="1" customWidth="1"/>
    <col min="8717" max="8731" width="15" style="1" customWidth="1"/>
    <col min="8732" max="8965" width="10.85546875" style="1"/>
    <col min="8966" max="8966" width="3.42578125" style="1" customWidth="1"/>
    <col min="8967" max="8967" width="39.7109375" style="1" customWidth="1"/>
    <col min="8968" max="8972" width="14.28515625" style="1" customWidth="1"/>
    <col min="8973" max="8987" width="15" style="1" customWidth="1"/>
    <col min="8988" max="9221" width="10.85546875" style="1"/>
    <col min="9222" max="9222" width="3.42578125" style="1" customWidth="1"/>
    <col min="9223" max="9223" width="39.7109375" style="1" customWidth="1"/>
    <col min="9224" max="9228" width="14.28515625" style="1" customWidth="1"/>
    <col min="9229" max="9243" width="15" style="1" customWidth="1"/>
    <col min="9244" max="9477" width="10.85546875" style="1"/>
    <col min="9478" max="9478" width="3.42578125" style="1" customWidth="1"/>
    <col min="9479" max="9479" width="39.7109375" style="1" customWidth="1"/>
    <col min="9480" max="9484" width="14.28515625" style="1" customWidth="1"/>
    <col min="9485" max="9499" width="15" style="1" customWidth="1"/>
    <col min="9500" max="9733" width="10.85546875" style="1"/>
    <col min="9734" max="9734" width="3.42578125" style="1" customWidth="1"/>
    <col min="9735" max="9735" width="39.7109375" style="1" customWidth="1"/>
    <col min="9736" max="9740" width="14.28515625" style="1" customWidth="1"/>
    <col min="9741" max="9755" width="15" style="1" customWidth="1"/>
    <col min="9756" max="9989" width="10.85546875" style="1"/>
    <col min="9990" max="9990" width="3.42578125" style="1" customWidth="1"/>
    <col min="9991" max="9991" width="39.7109375" style="1" customWidth="1"/>
    <col min="9992" max="9996" width="14.28515625" style="1" customWidth="1"/>
    <col min="9997" max="10011" width="15" style="1" customWidth="1"/>
    <col min="10012" max="10245" width="10.85546875" style="1"/>
    <col min="10246" max="10246" width="3.42578125" style="1" customWidth="1"/>
    <col min="10247" max="10247" width="39.7109375" style="1" customWidth="1"/>
    <col min="10248" max="10252" width="14.28515625" style="1" customWidth="1"/>
    <col min="10253" max="10267" width="15" style="1" customWidth="1"/>
    <col min="10268" max="10501" width="10.85546875" style="1"/>
    <col min="10502" max="10502" width="3.42578125" style="1" customWidth="1"/>
    <col min="10503" max="10503" width="39.7109375" style="1" customWidth="1"/>
    <col min="10504" max="10508" width="14.28515625" style="1" customWidth="1"/>
    <col min="10509" max="10523" width="15" style="1" customWidth="1"/>
    <col min="10524" max="10757" width="10.85546875" style="1"/>
    <col min="10758" max="10758" width="3.42578125" style="1" customWidth="1"/>
    <col min="10759" max="10759" width="39.7109375" style="1" customWidth="1"/>
    <col min="10760" max="10764" width="14.28515625" style="1" customWidth="1"/>
    <col min="10765" max="10779" width="15" style="1" customWidth="1"/>
    <col min="10780" max="11013" width="10.85546875" style="1"/>
    <col min="11014" max="11014" width="3.42578125" style="1" customWidth="1"/>
    <col min="11015" max="11015" width="39.7109375" style="1" customWidth="1"/>
    <col min="11016" max="11020" width="14.28515625" style="1" customWidth="1"/>
    <col min="11021" max="11035" width="15" style="1" customWidth="1"/>
    <col min="11036" max="11269" width="10.85546875" style="1"/>
    <col min="11270" max="11270" width="3.42578125" style="1" customWidth="1"/>
    <col min="11271" max="11271" width="39.7109375" style="1" customWidth="1"/>
    <col min="11272" max="11276" width="14.28515625" style="1" customWidth="1"/>
    <col min="11277" max="11291" width="15" style="1" customWidth="1"/>
    <col min="11292" max="11525" width="10.85546875" style="1"/>
    <col min="11526" max="11526" width="3.42578125" style="1" customWidth="1"/>
    <col min="11527" max="11527" width="39.7109375" style="1" customWidth="1"/>
    <col min="11528" max="11532" width="14.28515625" style="1" customWidth="1"/>
    <col min="11533" max="11547" width="15" style="1" customWidth="1"/>
    <col min="11548" max="11781" width="10.85546875" style="1"/>
    <col min="11782" max="11782" width="3.42578125" style="1" customWidth="1"/>
    <col min="11783" max="11783" width="39.7109375" style="1" customWidth="1"/>
    <col min="11784" max="11788" width="14.28515625" style="1" customWidth="1"/>
    <col min="11789" max="11803" width="15" style="1" customWidth="1"/>
    <col min="11804" max="12037" width="10.85546875" style="1"/>
    <col min="12038" max="12038" width="3.42578125" style="1" customWidth="1"/>
    <col min="12039" max="12039" width="39.7109375" style="1" customWidth="1"/>
    <col min="12040" max="12044" width="14.28515625" style="1" customWidth="1"/>
    <col min="12045" max="12059" width="15" style="1" customWidth="1"/>
    <col min="12060" max="12293" width="10.85546875" style="1"/>
    <col min="12294" max="12294" width="3.42578125" style="1" customWidth="1"/>
    <col min="12295" max="12295" width="39.7109375" style="1" customWidth="1"/>
    <col min="12296" max="12300" width="14.28515625" style="1" customWidth="1"/>
    <col min="12301" max="12315" width="15" style="1" customWidth="1"/>
    <col min="12316" max="12549" width="10.85546875" style="1"/>
    <col min="12550" max="12550" width="3.42578125" style="1" customWidth="1"/>
    <col min="12551" max="12551" width="39.7109375" style="1" customWidth="1"/>
    <col min="12552" max="12556" width="14.28515625" style="1" customWidth="1"/>
    <col min="12557" max="12571" width="15" style="1" customWidth="1"/>
    <col min="12572" max="12805" width="10.85546875" style="1"/>
    <col min="12806" max="12806" width="3.42578125" style="1" customWidth="1"/>
    <col min="12807" max="12807" width="39.7109375" style="1" customWidth="1"/>
    <col min="12808" max="12812" width="14.28515625" style="1" customWidth="1"/>
    <col min="12813" max="12827" width="15" style="1" customWidth="1"/>
    <col min="12828" max="13061" width="10.85546875" style="1"/>
    <col min="13062" max="13062" width="3.42578125" style="1" customWidth="1"/>
    <col min="13063" max="13063" width="39.7109375" style="1" customWidth="1"/>
    <col min="13064" max="13068" width="14.28515625" style="1" customWidth="1"/>
    <col min="13069" max="13083" width="15" style="1" customWidth="1"/>
    <col min="13084" max="13317" width="10.85546875" style="1"/>
    <col min="13318" max="13318" width="3.42578125" style="1" customWidth="1"/>
    <col min="13319" max="13319" width="39.7109375" style="1" customWidth="1"/>
    <col min="13320" max="13324" width="14.28515625" style="1" customWidth="1"/>
    <col min="13325" max="13339" width="15" style="1" customWidth="1"/>
    <col min="13340" max="13573" width="10.85546875" style="1"/>
    <col min="13574" max="13574" width="3.42578125" style="1" customWidth="1"/>
    <col min="13575" max="13575" width="39.7109375" style="1" customWidth="1"/>
    <col min="13576" max="13580" width="14.28515625" style="1" customWidth="1"/>
    <col min="13581" max="13595" width="15" style="1" customWidth="1"/>
    <col min="13596" max="13829" width="10.85546875" style="1"/>
    <col min="13830" max="13830" width="3.42578125" style="1" customWidth="1"/>
    <col min="13831" max="13831" width="39.7109375" style="1" customWidth="1"/>
    <col min="13832" max="13836" width="14.28515625" style="1" customWidth="1"/>
    <col min="13837" max="13851" width="15" style="1" customWidth="1"/>
    <col min="13852" max="14085" width="10.85546875" style="1"/>
    <col min="14086" max="14086" width="3.42578125" style="1" customWidth="1"/>
    <col min="14087" max="14087" width="39.7109375" style="1" customWidth="1"/>
    <col min="14088" max="14092" width="14.28515625" style="1" customWidth="1"/>
    <col min="14093" max="14107" width="15" style="1" customWidth="1"/>
    <col min="14108" max="14341" width="10.85546875" style="1"/>
    <col min="14342" max="14342" width="3.42578125" style="1" customWidth="1"/>
    <col min="14343" max="14343" width="39.7109375" style="1" customWidth="1"/>
    <col min="14344" max="14348" width="14.28515625" style="1" customWidth="1"/>
    <col min="14349" max="14363" width="15" style="1" customWidth="1"/>
    <col min="14364" max="14597" width="10.85546875" style="1"/>
    <col min="14598" max="14598" width="3.42578125" style="1" customWidth="1"/>
    <col min="14599" max="14599" width="39.7109375" style="1" customWidth="1"/>
    <col min="14600" max="14604" width="14.28515625" style="1" customWidth="1"/>
    <col min="14605" max="14619" width="15" style="1" customWidth="1"/>
    <col min="14620" max="14853" width="10.85546875" style="1"/>
    <col min="14854" max="14854" width="3.42578125" style="1" customWidth="1"/>
    <col min="14855" max="14855" width="39.7109375" style="1" customWidth="1"/>
    <col min="14856" max="14860" width="14.28515625" style="1" customWidth="1"/>
    <col min="14861" max="14875" width="15" style="1" customWidth="1"/>
    <col min="14876" max="15109" width="10.85546875" style="1"/>
    <col min="15110" max="15110" width="3.42578125" style="1" customWidth="1"/>
    <col min="15111" max="15111" width="39.7109375" style="1" customWidth="1"/>
    <col min="15112" max="15116" width="14.28515625" style="1" customWidth="1"/>
    <col min="15117" max="15131" width="15" style="1" customWidth="1"/>
    <col min="15132" max="15365" width="10.85546875" style="1"/>
    <col min="15366" max="15366" width="3.42578125" style="1" customWidth="1"/>
    <col min="15367" max="15367" width="39.7109375" style="1" customWidth="1"/>
    <col min="15368" max="15372" width="14.28515625" style="1" customWidth="1"/>
    <col min="15373" max="15387" width="15" style="1" customWidth="1"/>
    <col min="15388" max="15621" width="10.85546875" style="1"/>
    <col min="15622" max="15622" width="3.42578125" style="1" customWidth="1"/>
    <col min="15623" max="15623" width="39.7109375" style="1" customWidth="1"/>
    <col min="15624" max="15628" width="14.28515625" style="1" customWidth="1"/>
    <col min="15629" max="15643" width="15" style="1" customWidth="1"/>
    <col min="15644" max="15877" width="10.85546875" style="1"/>
    <col min="15878" max="15878" width="3.42578125" style="1" customWidth="1"/>
    <col min="15879" max="15879" width="39.7109375" style="1" customWidth="1"/>
    <col min="15880" max="15884" width="14.28515625" style="1" customWidth="1"/>
    <col min="15885" max="15899" width="15" style="1" customWidth="1"/>
    <col min="15900" max="16133" width="10.85546875" style="1"/>
    <col min="16134" max="16134" width="3.42578125" style="1" customWidth="1"/>
    <col min="16135" max="16135" width="39.7109375" style="1" customWidth="1"/>
    <col min="16136" max="16140" width="14.28515625" style="1" customWidth="1"/>
    <col min="16141" max="16155" width="15" style="1" customWidth="1"/>
    <col min="16156" max="16384" width="10.85546875" style="1"/>
  </cols>
  <sheetData>
    <row r="1" spans="1:9" ht="12.95" customHeight="1" x14ac:dyDescent="0.2">
      <c r="A1" s="28" t="s">
        <v>52</v>
      </c>
      <c r="B1" s="28"/>
      <c r="C1" s="28"/>
      <c r="D1" s="28"/>
      <c r="E1" s="28"/>
      <c r="F1" s="28"/>
      <c r="H1" s="2" t="str">
        <f>A1</f>
        <v>Evolution des dépenses et recettes courantes du régime général d'assurance pension</v>
      </c>
    </row>
    <row r="2" spans="1:9" ht="11.1" customHeight="1" x14ac:dyDescent="0.2">
      <c r="A2" s="3" t="s">
        <v>1</v>
      </c>
      <c r="B2" s="4"/>
      <c r="D2" s="4"/>
      <c r="H2" s="5" t="s">
        <v>1</v>
      </c>
    </row>
    <row r="3" spans="1:9" ht="11.1" customHeight="1" x14ac:dyDescent="0.2">
      <c r="A3" s="3" t="s">
        <v>2</v>
      </c>
      <c r="B3" s="4"/>
      <c r="D3" s="4"/>
      <c r="H3" s="5" t="s">
        <v>2</v>
      </c>
    </row>
    <row r="4" spans="1:9" ht="11.1" customHeight="1" x14ac:dyDescent="0.2">
      <c r="A4" s="3" t="s">
        <v>55</v>
      </c>
      <c r="B4" s="4"/>
      <c r="D4" s="4"/>
      <c r="H4" s="5" t="s">
        <v>54</v>
      </c>
    </row>
    <row r="5" spans="1:9" ht="11.1" customHeight="1" x14ac:dyDescent="0.2">
      <c r="A5" s="3" t="s">
        <v>3</v>
      </c>
      <c r="B5" s="4"/>
      <c r="D5" s="4"/>
      <c r="H5" s="5" t="s">
        <v>3</v>
      </c>
    </row>
    <row r="6" spans="1:9" ht="11.1" customHeight="1" x14ac:dyDescent="0.2">
      <c r="A6" s="6" t="s">
        <v>4</v>
      </c>
      <c r="B6" s="4"/>
      <c r="D6" s="4"/>
      <c r="H6" s="7" t="s">
        <v>4</v>
      </c>
    </row>
    <row r="7" spans="1:9" ht="11.1" customHeight="1" x14ac:dyDescent="0.2">
      <c r="A7" s="6"/>
      <c r="B7" s="4"/>
      <c r="D7" s="4"/>
      <c r="H7" s="7"/>
    </row>
    <row r="8" spans="1:9" ht="20.100000000000001" customHeight="1" x14ac:dyDescent="0.2">
      <c r="A8" s="8" t="s">
        <v>5</v>
      </c>
      <c r="B8" s="19">
        <v>2013</v>
      </c>
      <c r="C8" s="19">
        <v>2014</v>
      </c>
      <c r="D8" s="19">
        <v>2015</v>
      </c>
      <c r="E8" s="19">
        <v>2016</v>
      </c>
      <c r="F8" s="19">
        <v>2017</v>
      </c>
      <c r="I8" s="9"/>
    </row>
    <row r="9" spans="1:9" ht="12.75" customHeight="1" x14ac:dyDescent="0.2">
      <c r="A9" s="10" t="s">
        <v>6</v>
      </c>
      <c r="B9" s="11">
        <v>3438100089.5599999</v>
      </c>
      <c r="C9" s="11">
        <v>3638798929.0799999</v>
      </c>
      <c r="D9" s="11">
        <v>3782461902.4199996</v>
      </c>
      <c r="E9" s="11">
        <v>3932379033.1900001</v>
      </c>
      <c r="F9" s="11">
        <v>4183073853.3899999</v>
      </c>
      <c r="I9" s="9"/>
    </row>
    <row r="10" spans="1:9" ht="12.75" customHeight="1" x14ac:dyDescent="0.2">
      <c r="A10" s="10" t="s">
        <v>7</v>
      </c>
      <c r="B10" s="11">
        <v>198657565.3499999</v>
      </c>
      <c r="C10" s="11">
        <v>215778401.17999983</v>
      </c>
      <c r="D10" s="11">
        <v>208159579.53000021</v>
      </c>
      <c r="E10" s="11">
        <v>220693891.13000011</v>
      </c>
      <c r="F10" s="11">
        <v>306827468.92000055</v>
      </c>
      <c r="I10" s="9"/>
    </row>
    <row r="11" spans="1:9" ht="12.75" customHeight="1" x14ac:dyDescent="0.2">
      <c r="A11" s="10" t="s">
        <v>42</v>
      </c>
      <c r="B11" s="11">
        <v>4050413289.9199991</v>
      </c>
      <c r="C11" s="11">
        <v>4239974900.3900003</v>
      </c>
      <c r="D11" s="11">
        <v>4367204963.2699995</v>
      </c>
      <c r="E11" s="11">
        <v>4549203530.3500004</v>
      </c>
      <c r="F11" s="11">
        <v>4880359590.1199999</v>
      </c>
      <c r="I11" s="9"/>
    </row>
    <row r="12" spans="1:9" ht="12.75" customHeight="1" x14ac:dyDescent="0.2">
      <c r="A12" s="10" t="s">
        <v>51</v>
      </c>
      <c r="B12" s="11">
        <v>655231705.89999998</v>
      </c>
      <c r="C12" s="11">
        <v>1435169340.0799999</v>
      </c>
      <c r="D12" s="11">
        <v>503117813</v>
      </c>
      <c r="E12" s="11">
        <v>823725850</v>
      </c>
      <c r="F12" s="11">
        <v>624907064</v>
      </c>
      <c r="I12" s="9"/>
    </row>
    <row r="13" spans="1:9" ht="12.75" customHeight="1" x14ac:dyDescent="0.2">
      <c r="A13" s="10" t="s">
        <v>10</v>
      </c>
      <c r="B13" s="11">
        <v>42453377.740000486</v>
      </c>
      <c r="C13" s="11">
        <v>39799021.409999847</v>
      </c>
      <c r="D13" s="11">
        <v>45987635.25999999</v>
      </c>
      <c r="E13" s="11">
        <v>49358705.089999199</v>
      </c>
      <c r="F13" s="11">
        <v>55263322.480000496</v>
      </c>
      <c r="I13" s="9"/>
    </row>
    <row r="14" spans="1:9" ht="12.75" customHeight="1" x14ac:dyDescent="0.2">
      <c r="A14" s="10" t="s">
        <v>11</v>
      </c>
      <c r="B14" s="11">
        <v>1111340718.6499991</v>
      </c>
      <c r="C14" s="11">
        <v>1860365931.6200008</v>
      </c>
      <c r="D14" s="11">
        <v>925688929.57999992</v>
      </c>
      <c r="E14" s="11">
        <v>1269215161.1200001</v>
      </c>
      <c r="F14" s="11">
        <v>1070628654.29</v>
      </c>
      <c r="I14" s="9"/>
    </row>
    <row r="15" spans="1:9" ht="12.75" customHeight="1" x14ac:dyDescent="0.2">
      <c r="A15" s="10" t="s">
        <v>12</v>
      </c>
      <c r="B15" s="11">
        <v>612313200.35999918</v>
      </c>
      <c r="C15" s="11">
        <v>601175971.31000042</v>
      </c>
      <c r="D15" s="11">
        <v>584743060.8499999</v>
      </c>
      <c r="E15" s="11">
        <v>616824497.16000032</v>
      </c>
      <c r="F15" s="11">
        <v>697285736.73000002</v>
      </c>
      <c r="I15" s="9"/>
    </row>
    <row r="16" spans="1:9" ht="12.75" customHeight="1" x14ac:dyDescent="0.2">
      <c r="A16" s="10"/>
      <c r="B16" s="11"/>
      <c r="C16" s="11"/>
      <c r="D16" s="11"/>
      <c r="E16" s="11"/>
      <c r="F16" s="11"/>
      <c r="I16" s="9"/>
    </row>
    <row r="17" spans="1:9" ht="12.75" customHeight="1" x14ac:dyDescent="0.2">
      <c r="A17" s="10" t="s">
        <v>14</v>
      </c>
      <c r="B17" s="11">
        <v>1.1780963859136404</v>
      </c>
      <c r="C17" s="11">
        <v>1.1652127482245895</v>
      </c>
      <c r="D17" s="11">
        <v>1.1545932453347076</v>
      </c>
      <c r="E17" s="11">
        <v>1.1568578440567119</v>
      </c>
      <c r="F17" s="11">
        <v>1.1666921888469441</v>
      </c>
      <c r="I17" s="9"/>
    </row>
    <row r="18" spans="1:9" ht="12.75" customHeight="1" x14ac:dyDescent="0.2">
      <c r="I18" s="9"/>
    </row>
    <row r="19" spans="1:9" ht="20.100000000000001" customHeight="1" x14ac:dyDescent="0.2">
      <c r="A19" s="8" t="s">
        <v>5</v>
      </c>
      <c r="B19" s="19">
        <v>2018</v>
      </c>
      <c r="C19" s="19">
        <v>2019</v>
      </c>
      <c r="D19" s="19">
        <v>2020</v>
      </c>
      <c r="E19" s="19">
        <v>2021</v>
      </c>
      <c r="F19" s="26">
        <v>2022</v>
      </c>
      <c r="I19" s="9"/>
    </row>
    <row r="20" spans="1:9" ht="12.75" customHeight="1" x14ac:dyDescent="0.2">
      <c r="A20" s="10" t="s">
        <v>6</v>
      </c>
      <c r="B20" s="11">
        <v>4359434670.9700003</v>
      </c>
      <c r="C20" s="11">
        <v>4611276278.29</v>
      </c>
      <c r="D20" s="11">
        <v>4966661047.21</v>
      </c>
      <c r="E20" s="11">
        <v>5252312685.8600006</v>
      </c>
      <c r="F20" s="11">
        <v>5723120239.5</v>
      </c>
      <c r="I20" s="9"/>
    </row>
    <row r="21" spans="1:9" ht="12.75" customHeight="1" x14ac:dyDescent="0.2">
      <c r="A21" s="10" t="s">
        <v>7</v>
      </c>
      <c r="B21" s="11">
        <v>353387862.05999947</v>
      </c>
      <c r="C21" s="11">
        <v>360554339.11999989</v>
      </c>
      <c r="D21" s="11">
        <f>5358072840.95-D20</f>
        <v>391411793.73999977</v>
      </c>
      <c r="E21" s="11">
        <v>374715826.25</v>
      </c>
      <c r="F21" s="11">
        <f>9304255006.84-3176747116.6-F20</f>
        <v>404387650.73999977</v>
      </c>
      <c r="I21" s="9"/>
    </row>
    <row r="22" spans="1:9" ht="12.75" customHeight="1" x14ac:dyDescent="0.2">
      <c r="A22" s="10" t="s">
        <v>42</v>
      </c>
      <c r="B22" s="11">
        <v>5189451785.71</v>
      </c>
      <c r="C22" s="11">
        <v>5530674175.1500006</v>
      </c>
      <c r="D22" s="11">
        <f>3888996340.55+1944035504.31</f>
        <v>5833031844.8600006</v>
      </c>
      <c r="E22" s="11">
        <v>6183899414.3900003</v>
      </c>
      <c r="F22" s="11">
        <f>4463955828.84+2231722869.51</f>
        <v>6695678698.3500004</v>
      </c>
      <c r="I22" s="9"/>
    </row>
    <row r="23" spans="1:9" ht="12.75" customHeight="1" x14ac:dyDescent="0.2">
      <c r="A23" s="10" t="s">
        <v>51</v>
      </c>
      <c r="B23" s="11">
        <v>-441677880</v>
      </c>
      <c r="C23" s="11">
        <v>2597934555</v>
      </c>
      <c r="D23" s="11">
        <v>1126457889</v>
      </c>
      <c r="E23" s="11">
        <v>2627950852</v>
      </c>
      <c r="F23" s="11">
        <v>-3174478090</v>
      </c>
      <c r="I23" s="9"/>
    </row>
    <row r="24" spans="1:9" ht="12.75" customHeight="1" x14ac:dyDescent="0.2">
      <c r="A24" s="10" t="s">
        <v>10</v>
      </c>
      <c r="B24" s="11">
        <v>55052952.519999512</v>
      </c>
      <c r="C24" s="11">
        <v>57966771.459999084</v>
      </c>
      <c r="D24" s="11">
        <f>7014993899.1-D23-D22</f>
        <v>55504165.239999771</v>
      </c>
      <c r="E24" s="11">
        <v>52801761.300000191</v>
      </c>
      <c r="F24" s="11">
        <f>6761825923.69-F22</f>
        <v>66147225.339999199</v>
      </c>
      <c r="I24" s="9"/>
    </row>
    <row r="25" spans="1:9" ht="12.75" customHeight="1" x14ac:dyDescent="0.2">
      <c r="A25" s="10" t="s">
        <v>11</v>
      </c>
      <c r="B25" s="11">
        <v>90004325.199999809</v>
      </c>
      <c r="C25" s="11">
        <v>3214744884.1999998</v>
      </c>
      <c r="D25" s="11">
        <f>D22+D23+D24-D20-D21</f>
        <v>1656921058.1500006</v>
      </c>
      <c r="E25" s="11">
        <f>E22+E23+E24-E20-E21</f>
        <v>3237623515.579998</v>
      </c>
      <c r="F25" s="11">
        <f>F22+F23+F24-F20-F21</f>
        <v>-2540160056.5500002</v>
      </c>
      <c r="I25" s="9"/>
    </row>
    <row r="26" spans="1:9" ht="12.75" customHeight="1" x14ac:dyDescent="0.2">
      <c r="A26" s="10" t="s">
        <v>12</v>
      </c>
      <c r="B26" s="11">
        <v>830017114.73999977</v>
      </c>
      <c r="C26" s="11">
        <v>919397896.86000061</v>
      </c>
      <c r="D26" s="11">
        <f>D22-D20</f>
        <v>866370797.65000057</v>
      </c>
      <c r="E26" s="11">
        <f>E22-E20</f>
        <v>931586728.52999973</v>
      </c>
      <c r="F26" s="11">
        <f>F22-F20</f>
        <v>972558458.85000038</v>
      </c>
      <c r="I26" s="9"/>
    </row>
    <row r="27" spans="1:9" ht="12.75" customHeight="1" x14ac:dyDescent="0.2">
      <c r="A27" s="10"/>
      <c r="B27" s="11"/>
      <c r="C27" s="11"/>
      <c r="D27" s="11"/>
      <c r="E27" s="11"/>
      <c r="F27" s="11"/>
      <c r="I27" s="9"/>
    </row>
    <row r="28" spans="1:9" ht="12.75" customHeight="1" x14ac:dyDescent="0.2">
      <c r="A28" s="10" t="s">
        <v>14</v>
      </c>
      <c r="B28" s="11">
        <v>1.19039558506684</v>
      </c>
      <c r="C28" s="11">
        <v>1.1993803540222796</v>
      </c>
      <c r="D28" s="11">
        <f>D22/D20</f>
        <v>1.1744372707166479</v>
      </c>
      <c r="E28" s="11">
        <f>E22/E20</f>
        <v>1.1773669589470499</v>
      </c>
      <c r="F28" s="11">
        <f>F22/F20</f>
        <v>1.1699350036606897</v>
      </c>
      <c r="I28" s="9"/>
    </row>
    <row r="29" spans="1:9" ht="11.1" customHeight="1" x14ac:dyDescent="0.2">
      <c r="A29" s="13"/>
      <c r="B29" s="4"/>
      <c r="D29" s="4"/>
      <c r="I29" s="9"/>
    </row>
    <row r="30" spans="1:9" ht="18.75" customHeight="1" x14ac:dyDescent="0.25">
      <c r="A30"/>
      <c r="B30"/>
      <c r="D30" s="4"/>
      <c r="F30" s="20"/>
      <c r="I30" s="9"/>
    </row>
    <row r="31" spans="1:9" ht="11.1" customHeight="1" x14ac:dyDescent="0.25">
      <c r="A31"/>
      <c r="B31"/>
      <c r="D31" s="4"/>
      <c r="I31" s="9"/>
    </row>
    <row r="32" spans="1:9" ht="11.1" customHeight="1" x14ac:dyDescent="0.25">
      <c r="A32"/>
      <c r="B32"/>
      <c r="D32" s="4"/>
      <c r="F32" s="20"/>
      <c r="I32" s="9"/>
    </row>
    <row r="33" spans="1:34" ht="11.1" customHeight="1" x14ac:dyDescent="0.25">
      <c r="A33"/>
      <c r="B33"/>
      <c r="D33" s="4"/>
      <c r="I33" s="9"/>
    </row>
    <row r="34" spans="1:34" ht="11.1" customHeight="1" x14ac:dyDescent="0.25">
      <c r="A34"/>
      <c r="B34"/>
      <c r="D34" s="4"/>
      <c r="F34" s="20"/>
      <c r="I34" s="9"/>
    </row>
    <row r="35" spans="1:34" ht="11.1" customHeight="1" x14ac:dyDescent="0.25">
      <c r="A35"/>
      <c r="B35"/>
      <c r="D35" s="4"/>
      <c r="I35" s="9"/>
    </row>
    <row r="36" spans="1:34" ht="15" customHeight="1" x14ac:dyDescent="0.25">
      <c r="A36"/>
      <c r="B36"/>
      <c r="D36" s="4"/>
      <c r="I36" s="9"/>
    </row>
    <row r="37" spans="1:34" ht="11.1" customHeight="1" x14ac:dyDescent="0.25">
      <c r="A37"/>
      <c r="B37"/>
      <c r="D37" s="4"/>
      <c r="I37" s="9"/>
    </row>
    <row r="38" spans="1:34" ht="11.1" customHeight="1" x14ac:dyDescent="0.25">
      <c r="A38"/>
      <c r="B38"/>
      <c r="D38" s="4"/>
      <c r="I38" s="9"/>
    </row>
    <row r="39" spans="1:34" ht="11.1" customHeight="1" x14ac:dyDescent="0.25">
      <c r="A39"/>
      <c r="B39"/>
      <c r="D39" s="4"/>
      <c r="I39" s="9"/>
    </row>
    <row r="40" spans="1:34" ht="11.1" customHeight="1" x14ac:dyDescent="0.2">
      <c r="A40" s="13"/>
      <c r="B40" s="4"/>
      <c r="D40" s="4"/>
      <c r="I40" s="9"/>
    </row>
    <row r="41" spans="1:34" ht="11.1" customHeight="1" x14ac:dyDescent="0.2">
      <c r="A41" s="13"/>
      <c r="B41" s="4"/>
      <c r="D41" s="4"/>
      <c r="I41" s="9"/>
    </row>
    <row r="42" spans="1:34" ht="11.1" customHeight="1" x14ac:dyDescent="0.2">
      <c r="A42" s="13"/>
      <c r="B42" s="4"/>
      <c r="D42" s="4"/>
    </row>
    <row r="43" spans="1:34" ht="11.1" customHeight="1" x14ac:dyDescent="0.2">
      <c r="A43" s="13"/>
      <c r="B43" s="4"/>
      <c r="D43" s="4"/>
    </row>
    <row r="44" spans="1:34" x14ac:dyDescent="0.2">
      <c r="A44" s="14" t="s">
        <v>5</v>
      </c>
      <c r="B44" s="15" t="s">
        <v>15</v>
      </c>
      <c r="C44" s="15" t="s">
        <v>24</v>
      </c>
      <c r="D44" s="15"/>
      <c r="E44" s="15" t="s">
        <v>15</v>
      </c>
      <c r="F44" s="15" t="s">
        <v>25</v>
      </c>
      <c r="G44" s="15"/>
      <c r="H44" s="15" t="s">
        <v>15</v>
      </c>
      <c r="I44" s="15" t="s">
        <v>26</v>
      </c>
      <c r="J44" s="15"/>
      <c r="K44" s="15" t="s">
        <v>15</v>
      </c>
      <c r="L44" s="15" t="s">
        <v>28</v>
      </c>
      <c r="M44" s="15"/>
      <c r="N44" s="15" t="s">
        <v>29</v>
      </c>
      <c r="O44" s="15" t="s">
        <v>30</v>
      </c>
      <c r="P44" s="15"/>
      <c r="Q44" s="15" t="s">
        <v>29</v>
      </c>
      <c r="R44" s="15" t="s">
        <v>32</v>
      </c>
      <c r="S44" s="15"/>
      <c r="T44" s="15" t="s">
        <v>29</v>
      </c>
      <c r="U44" s="15" t="s">
        <v>46</v>
      </c>
      <c r="V44" s="15"/>
      <c r="W44" s="15" t="s">
        <v>29</v>
      </c>
      <c r="X44" s="15" t="s">
        <v>48</v>
      </c>
      <c r="Y44" s="15"/>
      <c r="Z44" s="15" t="s">
        <v>29</v>
      </c>
      <c r="AA44" s="15" t="s">
        <v>53</v>
      </c>
      <c r="AB44" s="15"/>
      <c r="AC44" s="15" t="s">
        <v>29</v>
      </c>
      <c r="AD44" s="15" t="s">
        <v>56</v>
      </c>
      <c r="AE44" s="15"/>
      <c r="AF44" s="15"/>
      <c r="AG44" s="15">
        <v>2022</v>
      </c>
    </row>
    <row r="45" spans="1:34" x14ac:dyDescent="0.2">
      <c r="A45" s="12" t="s">
        <v>44</v>
      </c>
      <c r="B45" s="16">
        <v>3438100089.5599999</v>
      </c>
      <c r="C45" s="16"/>
      <c r="D45" s="16"/>
      <c r="E45" s="16">
        <v>3638798929.0799999</v>
      </c>
      <c r="F45" s="16"/>
      <c r="G45" s="16"/>
      <c r="H45" s="16">
        <v>3782461902.4199996</v>
      </c>
      <c r="I45" s="16"/>
      <c r="J45" s="16"/>
      <c r="K45" s="16">
        <v>3932379033.1900001</v>
      </c>
      <c r="L45" s="16"/>
      <c r="M45" s="16"/>
      <c r="N45" s="16">
        <v>4183073853.3899999</v>
      </c>
      <c r="O45" s="16"/>
      <c r="P45" s="16"/>
      <c r="Q45" s="16">
        <v>4359434670.9700003</v>
      </c>
      <c r="R45" s="16"/>
      <c r="S45" s="16"/>
      <c r="T45" s="16">
        <v>4611276278.29</v>
      </c>
      <c r="U45" s="16"/>
      <c r="V45" s="16"/>
      <c r="W45" s="16">
        <v>4966661047.21</v>
      </c>
      <c r="X45" s="16"/>
      <c r="Y45" s="16"/>
      <c r="Z45" s="16">
        <v>5252312685.8600006</v>
      </c>
      <c r="AA45" s="16"/>
      <c r="AB45" s="16"/>
      <c r="AC45" s="27">
        <v>5723120239.5</v>
      </c>
      <c r="AD45" s="16"/>
      <c r="AE45" s="16"/>
      <c r="AF45" s="16"/>
      <c r="AG45" s="27">
        <v>5723120239.5</v>
      </c>
      <c r="AH45" s="1" t="s">
        <v>6</v>
      </c>
    </row>
    <row r="46" spans="1:34" x14ac:dyDescent="0.2">
      <c r="A46" s="12" t="s">
        <v>7</v>
      </c>
      <c r="B46" s="16">
        <v>198657565.3499999</v>
      </c>
      <c r="C46" s="16"/>
      <c r="D46" s="16"/>
      <c r="E46" s="16">
        <v>215778401.17999983</v>
      </c>
      <c r="F46" s="16"/>
      <c r="G46" s="16"/>
      <c r="H46" s="16">
        <v>208159579.53000021</v>
      </c>
      <c r="I46" s="16"/>
      <c r="J46" s="16"/>
      <c r="K46" s="16">
        <v>220693891.13000011</v>
      </c>
      <c r="L46" s="16"/>
      <c r="M46" s="16"/>
      <c r="N46" s="16">
        <v>306827468.92000055</v>
      </c>
      <c r="O46" s="16"/>
      <c r="P46" s="16"/>
      <c r="Q46" s="16">
        <v>353387862.05999947</v>
      </c>
      <c r="R46" s="16"/>
      <c r="S46" s="16"/>
      <c r="T46" s="16">
        <v>360554339.11999989</v>
      </c>
      <c r="U46" s="16"/>
      <c r="V46" s="16"/>
      <c r="W46" s="16">
        <v>391411793.73999977</v>
      </c>
      <c r="X46" s="16"/>
      <c r="Y46" s="16"/>
      <c r="Z46" s="16">
        <v>374715826.25</v>
      </c>
      <c r="AA46" s="16"/>
      <c r="AB46" s="16"/>
      <c r="AC46" s="27">
        <v>404387650.73999977</v>
      </c>
      <c r="AD46" s="16"/>
      <c r="AE46" s="16"/>
      <c r="AF46" s="16"/>
      <c r="AG46" s="27">
        <v>404387650.73999977</v>
      </c>
      <c r="AH46" s="1" t="s">
        <v>7</v>
      </c>
    </row>
    <row r="47" spans="1:34" x14ac:dyDescent="0.2">
      <c r="A47" s="12" t="s">
        <v>43</v>
      </c>
      <c r="B47" s="16"/>
      <c r="C47" s="16">
        <v>4050413289.9199991</v>
      </c>
      <c r="D47" s="16"/>
      <c r="E47" s="16"/>
      <c r="F47" s="16">
        <v>4239974900.3900003</v>
      </c>
      <c r="G47" s="16"/>
      <c r="H47" s="16"/>
      <c r="I47" s="16">
        <v>4367204963.2699995</v>
      </c>
      <c r="J47" s="16"/>
      <c r="K47" s="16"/>
      <c r="L47" s="16">
        <v>4549203530.3500004</v>
      </c>
      <c r="M47" s="16"/>
      <c r="N47" s="16"/>
      <c r="O47" s="16">
        <v>4880359590.1199999</v>
      </c>
      <c r="P47" s="16"/>
      <c r="Q47" s="16"/>
      <c r="R47" s="16">
        <v>5189451785.71</v>
      </c>
      <c r="S47" s="16"/>
      <c r="T47" s="16"/>
      <c r="U47" s="16">
        <v>5530674175.1500006</v>
      </c>
      <c r="V47" s="16"/>
      <c r="W47" s="16"/>
      <c r="X47" s="16">
        <v>5833031844.8600006</v>
      </c>
      <c r="Y47" s="16"/>
      <c r="Z47" s="16"/>
      <c r="AA47" s="16">
        <v>6183899414.3900003</v>
      </c>
      <c r="AB47" s="16"/>
      <c r="AC47" s="16"/>
      <c r="AD47" s="27">
        <v>6695678698.3500004</v>
      </c>
      <c r="AE47" s="16"/>
      <c r="AF47" s="16"/>
      <c r="AG47" s="27">
        <v>6695678698.3500004</v>
      </c>
      <c r="AH47" s="1" t="s">
        <v>8</v>
      </c>
    </row>
    <row r="48" spans="1:34" x14ac:dyDescent="0.2">
      <c r="A48" s="12" t="s">
        <v>51</v>
      </c>
      <c r="B48" s="16"/>
      <c r="C48" s="16">
        <v>655231705.89999998</v>
      </c>
      <c r="D48" s="16"/>
      <c r="E48" s="16"/>
      <c r="F48" s="16">
        <v>1435169340.0799999</v>
      </c>
      <c r="G48" s="16"/>
      <c r="H48" s="16"/>
      <c r="I48" s="16">
        <v>503117813</v>
      </c>
      <c r="J48" s="16"/>
      <c r="K48" s="16"/>
      <c r="L48" s="16">
        <v>823725850</v>
      </c>
      <c r="M48" s="16"/>
      <c r="N48" s="16"/>
      <c r="O48" s="16">
        <v>624907064</v>
      </c>
      <c r="P48" s="16"/>
      <c r="Q48" s="16">
        <v>441677880</v>
      </c>
      <c r="R48" s="16"/>
      <c r="S48" s="16"/>
      <c r="T48" s="16"/>
      <c r="U48" s="16">
        <v>2597934555</v>
      </c>
      <c r="V48" s="16"/>
      <c r="W48" s="16"/>
      <c r="X48" s="16">
        <v>1126457889</v>
      </c>
      <c r="Y48" s="16"/>
      <c r="Z48" s="16"/>
      <c r="AA48" s="16">
        <v>2627950852</v>
      </c>
      <c r="AB48" s="16"/>
      <c r="AC48" s="16">
        <v>3174478090</v>
      </c>
      <c r="AD48" s="27"/>
      <c r="AE48" s="16"/>
      <c r="AF48" s="16"/>
      <c r="AG48" s="27">
        <v>-3174478090</v>
      </c>
      <c r="AH48" s="1" t="s">
        <v>9</v>
      </c>
    </row>
    <row r="49" spans="1:51" x14ac:dyDescent="0.2">
      <c r="A49" s="12" t="s">
        <v>10</v>
      </c>
      <c r="B49" s="16"/>
      <c r="C49" s="16">
        <v>42453377.740000486</v>
      </c>
      <c r="D49" s="16"/>
      <c r="E49" s="16"/>
      <c r="F49" s="16">
        <v>39799021.409999847</v>
      </c>
      <c r="G49" s="16"/>
      <c r="H49" s="16"/>
      <c r="I49" s="16">
        <v>45987635.25999999</v>
      </c>
      <c r="J49" s="16"/>
      <c r="K49" s="16"/>
      <c r="L49" s="16">
        <v>49358705.089999199</v>
      </c>
      <c r="M49" s="16"/>
      <c r="N49" s="16"/>
      <c r="O49" s="16">
        <v>55263322.480000496</v>
      </c>
      <c r="P49" s="16"/>
      <c r="Q49" s="16"/>
      <c r="R49" s="16">
        <v>55052952.519999512</v>
      </c>
      <c r="S49" s="16"/>
      <c r="T49" s="16"/>
      <c r="U49" s="16">
        <v>57966771.459999084</v>
      </c>
      <c r="V49" s="16"/>
      <c r="W49" s="16"/>
      <c r="X49" s="16">
        <v>55504165.239999771</v>
      </c>
      <c r="Y49" s="16"/>
      <c r="Z49" s="16"/>
      <c r="AA49" s="16">
        <v>52801761.300000191</v>
      </c>
      <c r="AB49" s="16"/>
      <c r="AC49" s="16"/>
      <c r="AD49" s="27">
        <v>66147225.339999199</v>
      </c>
      <c r="AE49" s="16"/>
      <c r="AF49" s="16"/>
      <c r="AG49" s="27">
        <v>66147225.339999199</v>
      </c>
      <c r="AH49" s="1" t="s">
        <v>10</v>
      </c>
    </row>
    <row r="50" spans="1:51" x14ac:dyDescent="0.2">
      <c r="A50" s="12" t="s">
        <v>11</v>
      </c>
      <c r="B50" s="16">
        <v>1111340718.6499991</v>
      </c>
      <c r="C50" s="16">
        <v>1111340718.6499991</v>
      </c>
      <c r="D50" s="16">
        <v>1111340718.6499991</v>
      </c>
      <c r="E50" s="16">
        <v>1860365931.6200008</v>
      </c>
      <c r="F50" s="16">
        <v>1860365931.6200008</v>
      </c>
      <c r="G50" s="16">
        <v>1860365931.6200008</v>
      </c>
      <c r="H50" s="16"/>
      <c r="I50" s="16">
        <v>925688929.57999992</v>
      </c>
      <c r="J50" s="16">
        <v>925688929.57999992</v>
      </c>
      <c r="K50" s="16">
        <v>1269215161.1200001</v>
      </c>
      <c r="L50" s="16">
        <v>1269215161.1200001</v>
      </c>
      <c r="M50" s="16">
        <v>1269215161.1200001</v>
      </c>
      <c r="N50" s="16">
        <v>1070628654.29</v>
      </c>
      <c r="O50" s="16">
        <v>1070628654.29</v>
      </c>
      <c r="P50" s="16">
        <v>1070628654.29</v>
      </c>
      <c r="Q50" s="16">
        <v>90004325.199999809</v>
      </c>
      <c r="R50" s="16">
        <v>90004325.199999809</v>
      </c>
      <c r="S50" s="16"/>
      <c r="T50" s="16"/>
      <c r="U50" s="16">
        <v>3214744884.1999998</v>
      </c>
      <c r="V50" s="16"/>
      <c r="W50" s="16"/>
      <c r="X50" s="16">
        <v>1656921058.1500006</v>
      </c>
      <c r="Y50" s="16"/>
      <c r="Z50" s="16"/>
      <c r="AA50" s="16">
        <v>3237623515.579998</v>
      </c>
      <c r="AB50" s="16"/>
      <c r="AC50" s="16"/>
      <c r="AD50" s="27">
        <v>-2540160056.5500002</v>
      </c>
      <c r="AE50" s="16"/>
      <c r="AF50" s="16"/>
      <c r="AG50" s="27">
        <v>-2540160056.5500002</v>
      </c>
      <c r="AH50" s="1" t="s">
        <v>11</v>
      </c>
    </row>
    <row r="51" spans="1:51" x14ac:dyDescent="0.2">
      <c r="A51" s="12" t="s">
        <v>12</v>
      </c>
      <c r="B51" s="16">
        <v>612313200.35999918</v>
      </c>
      <c r="C51" s="16">
        <v>612313200.35999918</v>
      </c>
      <c r="D51" s="16">
        <v>612313200.35999918</v>
      </c>
      <c r="E51" s="16">
        <v>601175971.31000042</v>
      </c>
      <c r="F51" s="16">
        <v>601175971.31000042</v>
      </c>
      <c r="G51" s="16">
        <v>601175971.31000042</v>
      </c>
      <c r="H51" s="16"/>
      <c r="I51" s="16">
        <v>584743060.8499999</v>
      </c>
      <c r="J51" s="16">
        <v>584743060.8499999</v>
      </c>
      <c r="K51" s="16">
        <v>616824497.16000032</v>
      </c>
      <c r="L51" s="16">
        <v>616824497.16000032</v>
      </c>
      <c r="M51" s="16">
        <v>616824497.16000032</v>
      </c>
      <c r="N51" s="16">
        <v>0</v>
      </c>
      <c r="O51" s="16">
        <v>697285736.73000002</v>
      </c>
      <c r="P51" s="16">
        <v>697285736.73000002</v>
      </c>
      <c r="Q51" s="16">
        <v>830017114.73999977</v>
      </c>
      <c r="R51" s="16">
        <v>830017114.73999977</v>
      </c>
      <c r="S51" s="16"/>
      <c r="T51" s="16"/>
      <c r="U51" s="16">
        <v>919397896.86000061</v>
      </c>
      <c r="V51" s="16"/>
      <c r="W51" s="16"/>
      <c r="X51" s="16">
        <v>866370797.65000057</v>
      </c>
      <c r="Y51" s="16"/>
      <c r="Z51" s="16"/>
      <c r="AA51" s="16">
        <v>931586728.52999973</v>
      </c>
      <c r="AB51" s="16"/>
      <c r="AC51" s="16"/>
      <c r="AD51" s="27">
        <v>972558458.85000038</v>
      </c>
      <c r="AE51" s="16"/>
      <c r="AF51" s="16"/>
      <c r="AG51" s="27">
        <v>972558458.85000038</v>
      </c>
      <c r="AH51" s="1" t="s">
        <v>12</v>
      </c>
    </row>
    <row r="52" spans="1:51" x14ac:dyDescent="0.2">
      <c r="A52" s="12" t="s">
        <v>14</v>
      </c>
      <c r="B52" s="16">
        <v>1.1780963859136404</v>
      </c>
      <c r="C52" s="16">
        <v>1.1780963859136404</v>
      </c>
      <c r="D52" s="16">
        <v>1.1780963859136404</v>
      </c>
      <c r="E52" s="16">
        <v>1.1652127482245895</v>
      </c>
      <c r="F52" s="16">
        <v>1.1652127482245895</v>
      </c>
      <c r="G52" s="16">
        <v>1.1652127482245895</v>
      </c>
      <c r="H52" s="16">
        <v>1.1545932453347076</v>
      </c>
      <c r="I52" s="16">
        <v>1.1545932453347076</v>
      </c>
      <c r="J52" s="16">
        <v>1.1545932453347076</v>
      </c>
      <c r="K52" s="16">
        <v>1.1568578440567119</v>
      </c>
      <c r="L52" s="16">
        <v>1.1568578440567119</v>
      </c>
      <c r="M52" s="16">
        <v>1.1568578440567119</v>
      </c>
      <c r="N52" s="16">
        <v>1.1666921888469441</v>
      </c>
      <c r="O52" s="16">
        <v>1.1666921888469441</v>
      </c>
      <c r="P52" s="16">
        <v>1.1666921888469441</v>
      </c>
      <c r="Q52" s="16">
        <v>1.19039558506684</v>
      </c>
      <c r="R52" s="16">
        <v>1.19039558506684</v>
      </c>
      <c r="S52" s="16">
        <v>1.19039558506684</v>
      </c>
      <c r="T52" s="16">
        <v>1.1993803540222796</v>
      </c>
      <c r="U52" s="16">
        <v>1.1993803540222796</v>
      </c>
      <c r="V52" s="16">
        <v>1.1993803540222796</v>
      </c>
      <c r="W52" s="16">
        <v>1.1744372707166479</v>
      </c>
      <c r="X52" s="16">
        <v>1.1744372707166479</v>
      </c>
      <c r="Y52" s="16">
        <v>1.1744372707166479</v>
      </c>
      <c r="Z52" s="16">
        <v>1.1773669589470499</v>
      </c>
      <c r="AA52" s="16">
        <v>1.1773669589470499</v>
      </c>
      <c r="AB52" s="16">
        <v>1.1773669589470499</v>
      </c>
      <c r="AC52" s="27">
        <v>1.1699350036606897</v>
      </c>
      <c r="AD52" s="27">
        <v>1.1699350036606897</v>
      </c>
      <c r="AE52" s="16"/>
      <c r="AF52" s="16"/>
      <c r="AG52" s="16">
        <v>1.1699350036606897</v>
      </c>
      <c r="AH52" s="1" t="s">
        <v>14</v>
      </c>
    </row>
    <row r="53" spans="1:51" ht="12.75" x14ac:dyDescent="0.2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T53" s="20">
        <f>AP60-AO57</f>
        <v>-439821112.31999999</v>
      </c>
    </row>
    <row r="54" spans="1:51" ht="10.5" hidden="1" customHeight="1" x14ac:dyDescent="0.2">
      <c r="A54" s="13"/>
      <c r="B54" s="4"/>
      <c r="D54" s="4"/>
    </row>
    <row r="55" spans="1:51" hidden="1" x14ac:dyDescent="0.2">
      <c r="A55" s="14" t="s">
        <v>5</v>
      </c>
      <c r="B55" s="15" t="s">
        <v>15</v>
      </c>
      <c r="C55" s="15" t="s">
        <v>16</v>
      </c>
      <c r="D55" s="15"/>
      <c r="E55" s="15" t="s">
        <v>15</v>
      </c>
      <c r="F55" s="15" t="s">
        <v>17</v>
      </c>
      <c r="G55" s="15"/>
      <c r="H55" s="15" t="s">
        <v>15</v>
      </c>
      <c r="I55" s="15" t="s">
        <v>18</v>
      </c>
      <c r="J55" s="15"/>
      <c r="K55" s="15" t="s">
        <v>15</v>
      </c>
      <c r="L55" s="15" t="s">
        <v>19</v>
      </c>
      <c r="M55" s="15"/>
      <c r="N55" s="15" t="s">
        <v>15</v>
      </c>
      <c r="O55" s="15" t="s">
        <v>20</v>
      </c>
      <c r="P55" s="15"/>
      <c r="Q55" s="15" t="s">
        <v>15</v>
      </c>
      <c r="R55" s="15" t="s">
        <v>21</v>
      </c>
      <c r="S55" s="15"/>
      <c r="T55" s="15" t="s">
        <v>15</v>
      </c>
      <c r="U55" s="15" t="s">
        <v>22</v>
      </c>
      <c r="V55" s="15"/>
      <c r="W55" s="15" t="s">
        <v>15</v>
      </c>
      <c r="X55" s="15" t="s">
        <v>23</v>
      </c>
      <c r="Y55" s="15"/>
      <c r="Z55" s="15" t="s">
        <v>15</v>
      </c>
      <c r="AA55" s="15" t="s">
        <v>24</v>
      </c>
      <c r="AB55" s="15"/>
      <c r="AC55" s="15" t="s">
        <v>15</v>
      </c>
      <c r="AD55" s="15" t="s">
        <v>25</v>
      </c>
      <c r="AE55" s="15"/>
      <c r="AF55" s="15" t="s">
        <v>15</v>
      </c>
      <c r="AG55" s="15" t="s">
        <v>26</v>
      </c>
      <c r="AH55" s="15"/>
      <c r="AI55" s="15" t="s">
        <v>15</v>
      </c>
      <c r="AJ55" s="15" t="s">
        <v>28</v>
      </c>
      <c r="AK55" s="15"/>
      <c r="AL55" s="15" t="s">
        <v>29</v>
      </c>
      <c r="AM55" s="15" t="s">
        <v>30</v>
      </c>
      <c r="AN55" s="15"/>
      <c r="AO55" s="15" t="s">
        <v>29</v>
      </c>
      <c r="AP55" s="15" t="s">
        <v>32</v>
      </c>
      <c r="AQ55" s="15"/>
      <c r="AR55" s="25" t="s">
        <v>29</v>
      </c>
      <c r="AS55" s="25" t="s">
        <v>46</v>
      </c>
      <c r="AX55" s="15">
        <v>2020</v>
      </c>
    </row>
    <row r="56" spans="1:51" hidden="1" x14ac:dyDescent="0.2">
      <c r="A56" s="12" t="s">
        <v>6</v>
      </c>
      <c r="B56" s="16">
        <v>2130661599.2100003</v>
      </c>
      <c r="C56" s="16"/>
      <c r="D56" s="16"/>
      <c r="E56" s="16">
        <v>2229720094.4199991</v>
      </c>
      <c r="F56" s="16"/>
      <c r="G56" s="16"/>
      <c r="H56" s="16">
        <v>2353657794.5300002</v>
      </c>
      <c r="I56" s="16"/>
      <c r="J56" s="16"/>
      <c r="K56" s="16">
        <v>2495722786.3800006</v>
      </c>
      <c r="L56" s="16"/>
      <c r="M56" s="16"/>
      <c r="N56" s="16">
        <v>2708496732.3199992</v>
      </c>
      <c r="O56" s="16"/>
      <c r="P56" s="16"/>
      <c r="Q56" s="16">
        <v>2849469546.21</v>
      </c>
      <c r="R56" s="16"/>
      <c r="S56" s="16"/>
      <c r="T56" s="16">
        <v>3030246757.71</v>
      </c>
      <c r="U56" s="16"/>
      <c r="V56" s="16"/>
      <c r="W56" s="16">
        <v>3242337732.8800006</v>
      </c>
      <c r="X56" s="16"/>
      <c r="Y56" s="16"/>
      <c r="Z56" s="16">
        <v>3438100089.5599999</v>
      </c>
      <c r="AA56" s="16"/>
      <c r="AB56" s="16"/>
      <c r="AC56" s="16">
        <v>3638798929.0799999</v>
      </c>
      <c r="AD56" s="16"/>
      <c r="AE56" s="16"/>
      <c r="AF56" s="16">
        <v>3782461902.4199996</v>
      </c>
      <c r="AG56" s="16"/>
      <c r="AH56" s="16"/>
      <c r="AI56" s="16">
        <v>3932379033.1900001</v>
      </c>
      <c r="AJ56" s="16"/>
      <c r="AK56" s="16"/>
      <c r="AL56" s="16">
        <v>4183073853.3899999</v>
      </c>
      <c r="AM56" s="16"/>
      <c r="AN56" s="16"/>
      <c r="AO56" s="16">
        <v>4359434670.9700003</v>
      </c>
      <c r="AP56" s="16"/>
      <c r="AQ56" s="16"/>
      <c r="AR56" s="16">
        <v>4966661047.21</v>
      </c>
      <c r="AS56" s="16"/>
      <c r="AX56" s="16">
        <v>4966661047.21</v>
      </c>
      <c r="AY56" s="1" t="s">
        <v>6</v>
      </c>
    </row>
    <row r="57" spans="1:51" hidden="1" x14ac:dyDescent="0.2">
      <c r="A57" s="12" t="s">
        <v>33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>
        <v>441677880</v>
      </c>
      <c r="AP57" s="16"/>
      <c r="AQ57" s="16"/>
      <c r="AR57" s="16"/>
      <c r="AS57" s="16"/>
      <c r="AX57" s="16">
        <v>391411793.73999977</v>
      </c>
    </row>
    <row r="58" spans="1:51" hidden="1" x14ac:dyDescent="0.2">
      <c r="A58" s="12" t="s">
        <v>7</v>
      </c>
      <c r="B58" s="16">
        <v>133826939.3900001</v>
      </c>
      <c r="C58" s="16"/>
      <c r="D58" s="16"/>
      <c r="E58" s="16">
        <v>158402621.4829998</v>
      </c>
      <c r="F58" s="16"/>
      <c r="G58" s="16"/>
      <c r="H58" s="16">
        <v>133539143.49000025</v>
      </c>
      <c r="I58" s="16"/>
      <c r="J58" s="16"/>
      <c r="K58" s="16">
        <v>145107802.78000069</v>
      </c>
      <c r="L58" s="16"/>
      <c r="M58" s="16"/>
      <c r="N58" s="16">
        <v>156759706.83999968</v>
      </c>
      <c r="O58" s="16"/>
      <c r="P58" s="16"/>
      <c r="Q58" s="16">
        <v>171170711.8399992</v>
      </c>
      <c r="R58" s="16"/>
      <c r="S58" s="16"/>
      <c r="T58" s="16">
        <v>179906819.53000069</v>
      </c>
      <c r="U58" s="16"/>
      <c r="V58" s="16"/>
      <c r="W58" s="16">
        <v>200964246.50999975</v>
      </c>
      <c r="X58" s="16"/>
      <c r="Y58" s="16"/>
      <c r="Z58" s="16">
        <v>198657565.3499999</v>
      </c>
      <c r="AA58" s="16"/>
      <c r="AB58" s="16"/>
      <c r="AC58" s="16">
        <v>215778401.17999983</v>
      </c>
      <c r="AD58" s="16"/>
      <c r="AE58" s="16"/>
      <c r="AF58" s="16">
        <v>208159579.53000021</v>
      </c>
      <c r="AG58" s="16"/>
      <c r="AH58" s="16"/>
      <c r="AI58" s="16">
        <v>220693891.13000011</v>
      </c>
      <c r="AJ58" s="16"/>
      <c r="AK58" s="16"/>
      <c r="AL58" s="16">
        <f>4489901322.31-AL56</f>
        <v>306827468.92000055</v>
      </c>
      <c r="AM58" s="16"/>
      <c r="AN58" s="16"/>
      <c r="AO58" s="16">
        <f>5154500413.03-AO56-AO57</f>
        <v>353387862.05999947</v>
      </c>
      <c r="AP58" s="16"/>
      <c r="AQ58" s="16"/>
      <c r="AR58" s="16">
        <v>391411793.73999977</v>
      </c>
      <c r="AS58" s="16"/>
      <c r="AX58" s="16">
        <v>5833031844.8600006</v>
      </c>
      <c r="AY58" s="1" t="s">
        <v>7</v>
      </c>
    </row>
    <row r="59" spans="1:51" hidden="1" x14ac:dyDescent="0.2">
      <c r="A59" s="12" t="s">
        <v>8</v>
      </c>
      <c r="B59" s="16"/>
      <c r="C59" s="16">
        <v>2584515728.1500006</v>
      </c>
      <c r="D59" s="16"/>
      <c r="E59" s="16"/>
      <c r="F59" s="16">
        <v>2766302363.5899997</v>
      </c>
      <c r="G59" s="16"/>
      <c r="H59" s="16"/>
      <c r="I59" s="16">
        <v>3006754105.6700006</v>
      </c>
      <c r="J59" s="16"/>
      <c r="K59" s="16"/>
      <c r="L59" s="16">
        <v>3252286232.4700003</v>
      </c>
      <c r="M59" s="16"/>
      <c r="N59" s="16"/>
      <c r="O59" s="16">
        <v>3345911359.6099997</v>
      </c>
      <c r="P59" s="16"/>
      <c r="Q59" s="16"/>
      <c r="R59" s="16">
        <v>3485154868.4200001</v>
      </c>
      <c r="S59" s="16"/>
      <c r="T59" s="16"/>
      <c r="U59" s="16">
        <v>3660943750.46</v>
      </c>
      <c r="V59" s="16"/>
      <c r="W59" s="16"/>
      <c r="X59" s="16">
        <v>3871191420.4000001</v>
      </c>
      <c r="Y59" s="16"/>
      <c r="Z59" s="16"/>
      <c r="AA59" s="16">
        <v>4050413289.9199991</v>
      </c>
      <c r="AB59" s="16"/>
      <c r="AC59" s="16"/>
      <c r="AD59" s="16">
        <v>4239974900.3900003</v>
      </c>
      <c r="AE59" s="16"/>
      <c r="AF59" s="16"/>
      <c r="AG59" s="16">
        <v>4367204963.2699995</v>
      </c>
      <c r="AH59" s="16"/>
      <c r="AI59" s="16"/>
      <c r="AJ59" s="16">
        <v>4549203530.3500004</v>
      </c>
      <c r="AK59" s="16"/>
      <c r="AL59" s="16"/>
      <c r="AM59" s="16">
        <f>3254054987.48+1626304602.64</f>
        <v>4880359590.1199999</v>
      </c>
      <c r="AN59" s="16"/>
      <c r="AO59" s="16"/>
      <c r="AP59" s="16">
        <f>3460210419.6+1729241366.11</f>
        <v>5189451785.71</v>
      </c>
      <c r="AQ59" s="16"/>
      <c r="AR59" s="16"/>
      <c r="AS59" s="16">
        <v>5833031844.8600006</v>
      </c>
      <c r="AX59" s="16">
        <v>1126457889</v>
      </c>
      <c r="AY59" s="1" t="s">
        <v>8</v>
      </c>
    </row>
    <row r="60" spans="1:51" hidden="1" x14ac:dyDescent="0.2">
      <c r="A60" s="12" t="s">
        <v>34</v>
      </c>
      <c r="B60" s="16"/>
      <c r="C60" s="16">
        <v>138292910.32999998</v>
      </c>
      <c r="D60" s="16"/>
      <c r="E60" s="16"/>
      <c r="F60" s="16">
        <v>199352473.53</v>
      </c>
      <c r="G60" s="16"/>
      <c r="H60" s="16"/>
      <c r="I60" s="16">
        <v>266583860.64000002</v>
      </c>
      <c r="J60" s="16"/>
      <c r="K60" s="16"/>
      <c r="L60" s="16">
        <v>206003173.40000001</v>
      </c>
      <c r="M60" s="16"/>
      <c r="N60" s="16"/>
      <c r="O60" s="16">
        <v>343749626.07999998</v>
      </c>
      <c r="P60" s="16"/>
      <c r="Q60" s="16"/>
      <c r="R60" s="16">
        <v>508019849.43000001</v>
      </c>
      <c r="S60" s="16"/>
      <c r="T60" s="16"/>
      <c r="U60" s="16">
        <v>76514981.530000001</v>
      </c>
      <c r="V60" s="16"/>
      <c r="W60" s="16"/>
      <c r="X60" s="16">
        <v>858597639.28000009</v>
      </c>
      <c r="Y60" s="16"/>
      <c r="Z60" s="16"/>
      <c r="AA60" s="16">
        <v>664484804.90999997</v>
      </c>
      <c r="AB60" s="16"/>
      <c r="AC60" s="16"/>
      <c r="AD60" s="16">
        <v>1443184764.27</v>
      </c>
      <c r="AE60" s="16"/>
      <c r="AF60" s="16"/>
      <c r="AG60" s="16">
        <v>515369243.97000003</v>
      </c>
      <c r="AH60" s="16"/>
      <c r="AI60" s="16"/>
      <c r="AJ60" s="16">
        <v>829686308.57000005</v>
      </c>
      <c r="AK60" s="16"/>
      <c r="AL60" s="16"/>
      <c r="AM60" s="16">
        <v>627573052.35000002</v>
      </c>
      <c r="AN60" s="16"/>
      <c r="AO60" s="16"/>
      <c r="AP60" s="16">
        <v>1856767.68</v>
      </c>
      <c r="AQ60" s="16"/>
      <c r="AR60" s="16"/>
      <c r="AS60" s="16">
        <v>1126457889</v>
      </c>
      <c r="AX60" s="16">
        <v>55504165.239999771</v>
      </c>
      <c r="AY60" s="1" t="s">
        <v>9</v>
      </c>
    </row>
    <row r="61" spans="1:51" hidden="1" x14ac:dyDescent="0.2">
      <c r="A61" s="12" t="s">
        <v>10</v>
      </c>
      <c r="B61" s="16"/>
      <c r="C61" s="16">
        <v>75761792.480000019</v>
      </c>
      <c r="D61" s="16"/>
      <c r="E61" s="16"/>
      <c r="F61" s="16">
        <v>57838800.070000172</v>
      </c>
      <c r="G61" s="16"/>
      <c r="H61" s="16"/>
      <c r="I61" s="16">
        <v>30417023.010000706</v>
      </c>
      <c r="J61" s="16"/>
      <c r="K61" s="16"/>
      <c r="L61" s="16">
        <v>33136595.130000114</v>
      </c>
      <c r="M61" s="16"/>
      <c r="N61" s="16"/>
      <c r="O61" s="16">
        <v>32729432.949999809</v>
      </c>
      <c r="P61" s="16"/>
      <c r="Q61" s="16"/>
      <c r="R61" s="16">
        <v>34291181.759999752</v>
      </c>
      <c r="S61" s="16"/>
      <c r="T61" s="16"/>
      <c r="U61" s="16">
        <v>33532668.110000134</v>
      </c>
      <c r="V61" s="16"/>
      <c r="W61" s="16"/>
      <c r="X61" s="16">
        <v>34135589.069999695</v>
      </c>
      <c r="Y61" s="16"/>
      <c r="Z61" s="16"/>
      <c r="AA61" s="16">
        <v>33200278.730000496</v>
      </c>
      <c r="AB61" s="16"/>
      <c r="AC61" s="16"/>
      <c r="AD61" s="16">
        <v>31783597.21999979</v>
      </c>
      <c r="AE61" s="16"/>
      <c r="AF61" s="16"/>
      <c r="AG61" s="16">
        <v>33736204.289999962</v>
      </c>
      <c r="AH61" s="16"/>
      <c r="AI61" s="16"/>
      <c r="AJ61" s="16">
        <v>46398246.519999146</v>
      </c>
      <c r="AK61" s="16"/>
      <c r="AL61" s="16"/>
      <c r="AM61" s="16">
        <f>5560529976.6-AM59-AM60</f>
        <v>52597334.130000472</v>
      </c>
      <c r="AN61" s="16"/>
      <c r="AO61" s="16"/>
      <c r="AP61" s="16">
        <f>5244504738.23-AP59-AP60</f>
        <v>53196184.839999504</v>
      </c>
      <c r="AQ61" s="16"/>
      <c r="AR61" s="16"/>
      <c r="AS61" s="16">
        <v>55504165.239999771</v>
      </c>
      <c r="AX61" s="16">
        <v>1656921058.1500006</v>
      </c>
      <c r="AY61" s="1" t="s">
        <v>10</v>
      </c>
    </row>
    <row r="62" spans="1:51" hidden="1" x14ac:dyDescent="0.2">
      <c r="A62" s="12" t="s">
        <v>11</v>
      </c>
      <c r="B62" s="16">
        <v>534081892.36000037</v>
      </c>
      <c r="C62" s="16">
        <v>534081892.36000037</v>
      </c>
      <c r="D62" s="16">
        <v>534081892.36000037</v>
      </c>
      <c r="E62" s="16">
        <v>635370921.28700113</v>
      </c>
      <c r="F62" s="16">
        <v>635370921.28700113</v>
      </c>
      <c r="G62" s="16">
        <v>635370921.28700113</v>
      </c>
      <c r="H62" s="16">
        <v>816558051.30000067</v>
      </c>
      <c r="I62" s="16">
        <v>816558051.30000067</v>
      </c>
      <c r="J62" s="16">
        <v>816558051.30000067</v>
      </c>
      <c r="K62" s="16">
        <v>850595411.8399992</v>
      </c>
      <c r="L62" s="16">
        <v>850595411.8399992</v>
      </c>
      <c r="M62" s="16">
        <v>850595411.8399992</v>
      </c>
      <c r="N62" s="16">
        <v>857133979.4800005</v>
      </c>
      <c r="O62" s="16">
        <v>857133979.4800005</v>
      </c>
      <c r="P62" s="16">
        <v>857133979.4800005</v>
      </c>
      <c r="Q62" s="16">
        <v>1006825641.5600004</v>
      </c>
      <c r="R62" s="16">
        <v>1006825641.5600004</v>
      </c>
      <c r="S62" s="16">
        <v>1006825641.5600004</v>
      </c>
      <c r="T62" s="16">
        <v>560837822.85999966</v>
      </c>
      <c r="U62" s="16">
        <v>560837822.85999966</v>
      </c>
      <c r="V62" s="16">
        <v>560837822.85999966</v>
      </c>
      <c r="W62" s="16">
        <v>1320622669.3599992</v>
      </c>
      <c r="X62" s="16">
        <v>1320622669.3599992</v>
      </c>
      <c r="Y62" s="16">
        <v>1320622669.3599992</v>
      </c>
      <c r="Z62" s="16">
        <v>1111340718.6499991</v>
      </c>
      <c r="AA62" s="16">
        <v>1111340718.6499991</v>
      </c>
      <c r="AB62" s="16">
        <v>1111340718.6499991</v>
      </c>
      <c r="AC62" s="16">
        <v>1860365931.6200008</v>
      </c>
      <c r="AD62" s="16">
        <v>1860365931.6200008</v>
      </c>
      <c r="AE62" s="16">
        <v>1860365931.6200008</v>
      </c>
      <c r="AF62" s="16"/>
      <c r="AG62" s="16">
        <v>925688929.57999992</v>
      </c>
      <c r="AH62" s="16">
        <v>925688929.57999992</v>
      </c>
      <c r="AI62" s="16">
        <v>1269215161.1200001</v>
      </c>
      <c r="AJ62" s="16">
        <v>1269215161.1200001</v>
      </c>
      <c r="AK62" s="16">
        <v>1269215161.1200001</v>
      </c>
      <c r="AL62" s="16">
        <f>1040645228.13+29983426.16</f>
        <v>1070628654.29</v>
      </c>
      <c r="AM62" s="16">
        <f>1040645228.13+29983426.16</f>
        <v>1070628654.29</v>
      </c>
      <c r="AN62" s="16"/>
      <c r="AO62" s="16"/>
      <c r="AP62" s="16">
        <f>AP59+AP60+AP61-AO56-AO58</f>
        <v>531682205.19999981</v>
      </c>
      <c r="AQ62" s="16"/>
      <c r="AR62" s="16"/>
      <c r="AS62" s="16">
        <v>1656921058.1500006</v>
      </c>
      <c r="AX62" s="16">
        <v>866370797.65000057</v>
      </c>
      <c r="AY62" s="1" t="s">
        <v>11</v>
      </c>
    </row>
    <row r="63" spans="1:51" hidden="1" x14ac:dyDescent="0.2">
      <c r="A63" s="12" t="s">
        <v>12</v>
      </c>
      <c r="B63" s="16">
        <v>453854128.9400003</v>
      </c>
      <c r="C63" s="16">
        <v>453854128.9400003</v>
      </c>
      <c r="D63" s="16">
        <v>453854128.9400003</v>
      </c>
      <c r="E63" s="16">
        <v>536582269.17000055</v>
      </c>
      <c r="F63" s="16">
        <v>536582269.17000055</v>
      </c>
      <c r="G63" s="16">
        <v>536582269.17000055</v>
      </c>
      <c r="H63" s="16">
        <v>653096311.14000034</v>
      </c>
      <c r="I63" s="16">
        <v>653096311.14000034</v>
      </c>
      <c r="J63" s="16">
        <v>653096311.14000034</v>
      </c>
      <c r="K63" s="16">
        <v>756563446.08999968</v>
      </c>
      <c r="L63" s="16">
        <v>756563446.08999968</v>
      </c>
      <c r="M63" s="16">
        <v>756563446.08999968</v>
      </c>
      <c r="N63" s="16">
        <v>637414627.29000044</v>
      </c>
      <c r="O63" s="16">
        <v>637414627.29000044</v>
      </c>
      <c r="P63" s="16">
        <v>637414627.29000044</v>
      </c>
      <c r="Q63" s="16">
        <v>635685322.21000004</v>
      </c>
      <c r="R63" s="16">
        <v>635685322.21000004</v>
      </c>
      <c r="S63" s="16">
        <v>635685322.21000004</v>
      </c>
      <c r="T63" s="16">
        <v>630696992.75</v>
      </c>
      <c r="U63" s="16">
        <v>630696992.75</v>
      </c>
      <c r="V63" s="16">
        <v>630696992.75</v>
      </c>
      <c r="W63" s="16">
        <v>628853687.5199995</v>
      </c>
      <c r="X63" s="16">
        <v>628853687.5199995</v>
      </c>
      <c r="Y63" s="16">
        <v>628853687.5199995</v>
      </c>
      <c r="Z63" s="16">
        <v>612313200.35999918</v>
      </c>
      <c r="AA63" s="16">
        <v>612313200.35999918</v>
      </c>
      <c r="AB63" s="16">
        <v>612313200.35999918</v>
      </c>
      <c r="AC63" s="16">
        <v>601175971.31000042</v>
      </c>
      <c r="AD63" s="16">
        <v>601175971.31000042</v>
      </c>
      <c r="AE63" s="16">
        <v>601175971.31000042</v>
      </c>
      <c r="AF63" s="16"/>
      <c r="AG63" s="16">
        <v>584743060.8499999</v>
      </c>
      <c r="AH63" s="16">
        <v>584743060.8499999</v>
      </c>
      <c r="AI63" s="16">
        <v>616824497.16000032</v>
      </c>
      <c r="AJ63" s="16">
        <v>616824497.16000032</v>
      </c>
      <c r="AK63" s="16">
        <v>616824497.16000032</v>
      </c>
      <c r="AL63" s="16">
        <f>AL59-AK56</f>
        <v>0</v>
      </c>
      <c r="AM63" s="16">
        <f>AM59-AL56</f>
        <v>697285736.73000002</v>
      </c>
      <c r="AN63" s="16"/>
      <c r="AO63" s="16"/>
      <c r="AP63" s="16">
        <f>AP59-AO56</f>
        <v>830017114.73999977</v>
      </c>
      <c r="AQ63" s="16"/>
      <c r="AR63" s="16"/>
      <c r="AS63" s="16">
        <v>866370797.65000057</v>
      </c>
      <c r="AX63" s="16">
        <v>1.309238248029533</v>
      </c>
      <c r="AY63" s="1" t="s">
        <v>12</v>
      </c>
    </row>
    <row r="64" spans="1:51" hidden="1" x14ac:dyDescent="0.2">
      <c r="A64" s="12" t="s">
        <v>50</v>
      </c>
      <c r="B64" s="16">
        <v>1.2358510026684399</v>
      </c>
      <c r="C64" s="16">
        <v>1.2358510026684399</v>
      </c>
      <c r="D64" s="16">
        <v>1.2358510026684399</v>
      </c>
      <c r="E64" s="16">
        <v>1.2660545528317853</v>
      </c>
      <c r="F64" s="16">
        <v>1.2660545528317853</v>
      </c>
      <c r="G64" s="16">
        <v>1.2660545528317853</v>
      </c>
      <c r="H64" s="16">
        <v>1.3283045418791981</v>
      </c>
      <c r="I64" s="16">
        <v>1.3283045418791981</v>
      </c>
      <c r="J64" s="16">
        <v>1.3283045418791981</v>
      </c>
      <c r="K64" s="16">
        <v>1.3220938955082906</v>
      </c>
      <c r="L64" s="16">
        <v>1.3220938955082906</v>
      </c>
      <c r="M64" s="16">
        <v>1.3220938955082906</v>
      </c>
      <c r="N64" s="16">
        <v>1.2991473879145299</v>
      </c>
      <c r="O64" s="16">
        <v>1.2991473879145299</v>
      </c>
      <c r="P64" s="16">
        <v>1.2991473879145299</v>
      </c>
      <c r="Q64" s="16">
        <v>1.3333153091887762</v>
      </c>
      <c r="R64" s="16">
        <v>1.3333153091887762</v>
      </c>
      <c r="S64" s="16">
        <v>1.3333153091887762</v>
      </c>
      <c r="T64" s="16">
        <v>1.174707474071129</v>
      </c>
      <c r="U64" s="16">
        <v>1.174707474071129</v>
      </c>
      <c r="V64" s="16">
        <v>1.174707474071129</v>
      </c>
      <c r="W64" s="16">
        <v>1.3835337932207605</v>
      </c>
      <c r="X64" s="16">
        <v>1.3835337932207605</v>
      </c>
      <c r="Y64" s="16">
        <v>1.3835337932207605</v>
      </c>
      <c r="Z64" s="16">
        <v>1.3055855858719578</v>
      </c>
      <c r="AA64" s="16">
        <v>1.3055855858719578</v>
      </c>
      <c r="AB64" s="16">
        <v>1.3055855858719578</v>
      </c>
      <c r="AC64" s="16">
        <v>1.4826381136565532</v>
      </c>
      <c r="AD64" s="16">
        <v>1.4826381136565532</v>
      </c>
      <c r="AE64" s="16">
        <v>1.4826381136565532</v>
      </c>
      <c r="AF64" s="16">
        <v>1.2319661069753141</v>
      </c>
      <c r="AG64" s="16">
        <v>1.2319661069753141</v>
      </c>
      <c r="AH64" s="16">
        <v>1.2319661069753141</v>
      </c>
      <c r="AI64" s="16">
        <v>1.3056086864469911</v>
      </c>
      <c r="AJ64" s="16">
        <v>1.3056086864469911</v>
      </c>
      <c r="AK64" s="16">
        <v>1.3056086864469911</v>
      </c>
      <c r="AL64" s="16">
        <v>1.2384526022810618</v>
      </c>
      <c r="AM64" s="16">
        <f>(AM61+AM60+AM59)/(AL56+AL58)</f>
        <v>1.2384526022810618</v>
      </c>
      <c r="AN64" s="16"/>
      <c r="AO64" s="16"/>
      <c r="AP64" s="16">
        <f>(AP61+AP60+AP59)/(AO56+AO58)</f>
        <v>1.1128160887607552</v>
      </c>
      <c r="AQ64" s="16"/>
      <c r="AR64" s="16"/>
      <c r="AS64" s="16">
        <v>1.309238248029533</v>
      </c>
      <c r="AX64" s="16">
        <v>1.1744372707166479</v>
      </c>
      <c r="AY64" s="1" t="s">
        <v>13</v>
      </c>
    </row>
    <row r="65" spans="1:51" hidden="1" x14ac:dyDescent="0.2">
      <c r="A65" s="12" t="s">
        <v>14</v>
      </c>
      <c r="B65" s="16">
        <v>1.2130108925360454</v>
      </c>
      <c r="C65" s="16">
        <v>1.2130108925360454</v>
      </c>
      <c r="D65" s="16">
        <v>1.2130108925360454</v>
      </c>
      <c r="E65" s="16">
        <v>1.2406500576071535</v>
      </c>
      <c r="F65" s="16">
        <v>1.2406500576071535</v>
      </c>
      <c r="G65" s="16">
        <v>1.2406500576071535</v>
      </c>
      <c r="H65" s="16">
        <v>1.2774814217503596</v>
      </c>
      <c r="I65" s="16">
        <v>1.2774814217503596</v>
      </c>
      <c r="J65" s="16">
        <v>1.2774814217503596</v>
      </c>
      <c r="K65" s="16">
        <v>1.3031440231338276</v>
      </c>
      <c r="L65" s="16">
        <v>1.3031440231338276</v>
      </c>
      <c r="M65" s="16">
        <v>1.3031440231338276</v>
      </c>
      <c r="N65" s="16">
        <v>1.2353388947026769</v>
      </c>
      <c r="O65" s="16">
        <v>1.2353388947026769</v>
      </c>
      <c r="P65" s="16">
        <v>1.2353388947026769</v>
      </c>
      <c r="Q65" s="16">
        <v>1.2230890037254503</v>
      </c>
      <c r="R65" s="16">
        <v>1.2230890037254503</v>
      </c>
      <c r="S65" s="16">
        <v>1.2230890037254503</v>
      </c>
      <c r="T65" s="16">
        <v>1.2081338726442947</v>
      </c>
      <c r="U65" s="16">
        <v>1.2081338726442947</v>
      </c>
      <c r="V65" s="16">
        <v>1.2081338726442947</v>
      </c>
      <c r="W65" s="16">
        <v>1.1939507045003055</v>
      </c>
      <c r="X65" s="16">
        <v>1.1939507045003055</v>
      </c>
      <c r="Y65" s="16">
        <v>1.1939507045003055</v>
      </c>
      <c r="Z65" s="16">
        <v>1.1780963859136404</v>
      </c>
      <c r="AA65" s="16">
        <v>1.1780963859136404</v>
      </c>
      <c r="AB65" s="16">
        <v>1.1780963859136404</v>
      </c>
      <c r="AC65" s="16">
        <v>1.1652127482245895</v>
      </c>
      <c r="AD65" s="16">
        <v>1.1652127482245895</v>
      </c>
      <c r="AE65" s="16">
        <v>1.1652127482245895</v>
      </c>
      <c r="AF65" s="16">
        <v>1.1545932453347076</v>
      </c>
      <c r="AG65" s="16">
        <v>1.1545932453347076</v>
      </c>
      <c r="AH65" s="16">
        <v>1.1545932453347076</v>
      </c>
      <c r="AI65" s="16">
        <v>1.1568578440567119</v>
      </c>
      <c r="AJ65" s="16">
        <v>1.1568578440567119</v>
      </c>
      <c r="AK65" s="16">
        <v>1.1568578440567119</v>
      </c>
      <c r="AL65" s="16">
        <v>1.1666921888469441</v>
      </c>
      <c r="AM65" s="16">
        <f>AM59/AL56</f>
        <v>1.1666921888469441</v>
      </c>
      <c r="AN65" s="16"/>
      <c r="AO65" s="16"/>
      <c r="AP65" s="16">
        <f>AP59/AO56</f>
        <v>1.19039558506684</v>
      </c>
      <c r="AQ65" s="16"/>
      <c r="AR65" s="16"/>
      <c r="AS65" s="16">
        <v>1.1744372707166479</v>
      </c>
      <c r="AX65" s="16"/>
      <c r="AY65" s="1" t="s">
        <v>14</v>
      </c>
    </row>
    <row r="66" spans="1:51" s="18" customFormat="1" ht="12.75" hidden="1" x14ac:dyDescent="0.2">
      <c r="A66" s="17"/>
    </row>
    <row r="67" spans="1:51" hidden="1" x14ac:dyDescent="0.2">
      <c r="AO67" s="16">
        <v>4359434670.9700003</v>
      </c>
      <c r="AP67" s="16"/>
      <c r="AQ67" s="24"/>
      <c r="AR67" s="24"/>
      <c r="AS67" s="24"/>
    </row>
    <row r="68" spans="1:51" hidden="1" x14ac:dyDescent="0.2">
      <c r="AO68" s="16"/>
      <c r="AP68" s="16"/>
      <c r="AQ68" s="24"/>
      <c r="AR68" s="24"/>
      <c r="AS68" s="24"/>
    </row>
    <row r="69" spans="1:51" x14ac:dyDescent="0.2">
      <c r="AO69" s="16">
        <f>5154500413.03-AO67-AO68</f>
        <v>795065742.05999947</v>
      </c>
      <c r="AP69" s="16"/>
      <c r="AQ69" s="24"/>
      <c r="AR69" s="24">
        <f>AR56+AR58</f>
        <v>5358072840.9499998</v>
      </c>
      <c r="AS69" s="24">
        <f>AS59+AS60+AS61</f>
        <v>7014993899.1000004</v>
      </c>
    </row>
    <row r="70" spans="1:51" x14ac:dyDescent="0.2">
      <c r="AD70" s="20">
        <f>AC45+AC46+AC48</f>
        <v>9301985980.2399998</v>
      </c>
    </row>
    <row r="71" spans="1:51" x14ac:dyDescent="0.2">
      <c r="AD71" s="20">
        <f>AD47+AD49</f>
        <v>6761825923.6899996</v>
      </c>
    </row>
    <row r="72" spans="1:51" x14ac:dyDescent="0.2">
      <c r="AD72" s="1">
        <f>AD70/AD71</f>
        <v>1.3756618530581468</v>
      </c>
    </row>
    <row r="73" spans="1:51" x14ac:dyDescent="0.2">
      <c r="AD73" s="1">
        <f>AD71/AD70</f>
        <v>0.72692282465851865</v>
      </c>
    </row>
  </sheetData>
  <mergeCells count="1">
    <mergeCell ref="A1:F1"/>
  </mergeCells>
  <pageMargins left="0.7" right="0.7" top="0.75" bottom="0.75" header="0.3" footer="0.3"/>
  <pageSetup paperSize="9" scale="64" orientation="portrait" r:id="rId1"/>
  <colBreaks count="1" manualBreakCount="1">
    <brk id="7" min="6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0"/>
  <sheetViews>
    <sheetView showGridLines="0" topLeftCell="C1" zoomScaleNormal="100" zoomScaleSheetLayoutView="100" workbookViewId="0">
      <selection activeCell="E40" sqref="E40"/>
    </sheetView>
  </sheetViews>
  <sheetFormatPr baseColWidth="10" defaultRowHeight="12" x14ac:dyDescent="0.2"/>
  <cols>
    <col min="1" max="1" width="40.42578125" style="12" customWidth="1"/>
    <col min="2" max="5" width="15.140625" style="1" customWidth="1"/>
    <col min="6" max="6" width="15.28515625" style="1" customWidth="1"/>
    <col min="7" max="7" width="12" style="1" customWidth="1"/>
    <col min="8" max="21" width="15" style="1" customWidth="1"/>
    <col min="22" max="22" width="11.42578125" style="1"/>
    <col min="23" max="30" width="13.28515625" style="1" customWidth="1"/>
    <col min="31" max="33" width="16.85546875" style="1" customWidth="1"/>
    <col min="34" max="34" width="11.42578125" style="1"/>
    <col min="35" max="36" width="13" style="1" bestFit="1" customWidth="1"/>
    <col min="37" max="37" width="11.42578125" style="1"/>
    <col min="38" max="39" width="13" style="1" bestFit="1" customWidth="1"/>
    <col min="40" max="45" width="13" style="1" customWidth="1"/>
    <col min="46" max="46" width="13.85546875" style="1" bestFit="1" customWidth="1"/>
    <col min="47" max="49" width="11.42578125" style="1"/>
    <col min="50" max="50" width="15.42578125" style="1" customWidth="1"/>
    <col min="51" max="261" width="11.42578125" style="1"/>
    <col min="262" max="262" width="3.42578125" style="1" customWidth="1"/>
    <col min="263" max="263" width="39.7109375" style="1" customWidth="1"/>
    <col min="264" max="268" width="14.28515625" style="1" customWidth="1"/>
    <col min="269" max="283" width="15" style="1" customWidth="1"/>
    <col min="284" max="517" width="11.42578125" style="1"/>
    <col min="518" max="518" width="3.42578125" style="1" customWidth="1"/>
    <col min="519" max="519" width="39.7109375" style="1" customWidth="1"/>
    <col min="520" max="524" width="14.28515625" style="1" customWidth="1"/>
    <col min="525" max="539" width="15" style="1" customWidth="1"/>
    <col min="540" max="773" width="11.42578125" style="1"/>
    <col min="774" max="774" width="3.42578125" style="1" customWidth="1"/>
    <col min="775" max="775" width="39.7109375" style="1" customWidth="1"/>
    <col min="776" max="780" width="14.28515625" style="1" customWidth="1"/>
    <col min="781" max="795" width="15" style="1" customWidth="1"/>
    <col min="796" max="1029" width="11.42578125" style="1"/>
    <col min="1030" max="1030" width="3.42578125" style="1" customWidth="1"/>
    <col min="1031" max="1031" width="39.7109375" style="1" customWidth="1"/>
    <col min="1032" max="1036" width="14.28515625" style="1" customWidth="1"/>
    <col min="1037" max="1051" width="15" style="1" customWidth="1"/>
    <col min="1052" max="1285" width="11.42578125" style="1"/>
    <col min="1286" max="1286" width="3.42578125" style="1" customWidth="1"/>
    <col min="1287" max="1287" width="39.7109375" style="1" customWidth="1"/>
    <col min="1288" max="1292" width="14.28515625" style="1" customWidth="1"/>
    <col min="1293" max="1307" width="15" style="1" customWidth="1"/>
    <col min="1308" max="1541" width="11.42578125" style="1"/>
    <col min="1542" max="1542" width="3.42578125" style="1" customWidth="1"/>
    <col min="1543" max="1543" width="39.7109375" style="1" customWidth="1"/>
    <col min="1544" max="1548" width="14.28515625" style="1" customWidth="1"/>
    <col min="1549" max="1563" width="15" style="1" customWidth="1"/>
    <col min="1564" max="1797" width="11.42578125" style="1"/>
    <col min="1798" max="1798" width="3.42578125" style="1" customWidth="1"/>
    <col min="1799" max="1799" width="39.7109375" style="1" customWidth="1"/>
    <col min="1800" max="1804" width="14.28515625" style="1" customWidth="1"/>
    <col min="1805" max="1819" width="15" style="1" customWidth="1"/>
    <col min="1820" max="2053" width="11.42578125" style="1"/>
    <col min="2054" max="2054" width="3.42578125" style="1" customWidth="1"/>
    <col min="2055" max="2055" width="39.7109375" style="1" customWidth="1"/>
    <col min="2056" max="2060" width="14.28515625" style="1" customWidth="1"/>
    <col min="2061" max="2075" width="15" style="1" customWidth="1"/>
    <col min="2076" max="2309" width="11.42578125" style="1"/>
    <col min="2310" max="2310" width="3.42578125" style="1" customWidth="1"/>
    <col min="2311" max="2311" width="39.7109375" style="1" customWidth="1"/>
    <col min="2312" max="2316" width="14.28515625" style="1" customWidth="1"/>
    <col min="2317" max="2331" width="15" style="1" customWidth="1"/>
    <col min="2332" max="2565" width="11.42578125" style="1"/>
    <col min="2566" max="2566" width="3.42578125" style="1" customWidth="1"/>
    <col min="2567" max="2567" width="39.7109375" style="1" customWidth="1"/>
    <col min="2568" max="2572" width="14.28515625" style="1" customWidth="1"/>
    <col min="2573" max="2587" width="15" style="1" customWidth="1"/>
    <col min="2588" max="2821" width="11.42578125" style="1"/>
    <col min="2822" max="2822" width="3.42578125" style="1" customWidth="1"/>
    <col min="2823" max="2823" width="39.7109375" style="1" customWidth="1"/>
    <col min="2824" max="2828" width="14.28515625" style="1" customWidth="1"/>
    <col min="2829" max="2843" width="15" style="1" customWidth="1"/>
    <col min="2844" max="3077" width="11.42578125" style="1"/>
    <col min="3078" max="3078" width="3.42578125" style="1" customWidth="1"/>
    <col min="3079" max="3079" width="39.7109375" style="1" customWidth="1"/>
    <col min="3080" max="3084" width="14.28515625" style="1" customWidth="1"/>
    <col min="3085" max="3099" width="15" style="1" customWidth="1"/>
    <col min="3100" max="3333" width="11.42578125" style="1"/>
    <col min="3334" max="3334" width="3.42578125" style="1" customWidth="1"/>
    <col min="3335" max="3335" width="39.7109375" style="1" customWidth="1"/>
    <col min="3336" max="3340" width="14.28515625" style="1" customWidth="1"/>
    <col min="3341" max="3355" width="15" style="1" customWidth="1"/>
    <col min="3356" max="3589" width="11.42578125" style="1"/>
    <col min="3590" max="3590" width="3.42578125" style="1" customWidth="1"/>
    <col min="3591" max="3591" width="39.7109375" style="1" customWidth="1"/>
    <col min="3592" max="3596" width="14.28515625" style="1" customWidth="1"/>
    <col min="3597" max="3611" width="15" style="1" customWidth="1"/>
    <col min="3612" max="3845" width="11.42578125" style="1"/>
    <col min="3846" max="3846" width="3.42578125" style="1" customWidth="1"/>
    <col min="3847" max="3847" width="39.7109375" style="1" customWidth="1"/>
    <col min="3848" max="3852" width="14.28515625" style="1" customWidth="1"/>
    <col min="3853" max="3867" width="15" style="1" customWidth="1"/>
    <col min="3868" max="4101" width="11.42578125" style="1"/>
    <col min="4102" max="4102" width="3.42578125" style="1" customWidth="1"/>
    <col min="4103" max="4103" width="39.7109375" style="1" customWidth="1"/>
    <col min="4104" max="4108" width="14.28515625" style="1" customWidth="1"/>
    <col min="4109" max="4123" width="15" style="1" customWidth="1"/>
    <col min="4124" max="4357" width="11.42578125" style="1"/>
    <col min="4358" max="4358" width="3.42578125" style="1" customWidth="1"/>
    <col min="4359" max="4359" width="39.7109375" style="1" customWidth="1"/>
    <col min="4360" max="4364" width="14.28515625" style="1" customWidth="1"/>
    <col min="4365" max="4379" width="15" style="1" customWidth="1"/>
    <col min="4380" max="4613" width="11.42578125" style="1"/>
    <col min="4614" max="4614" width="3.42578125" style="1" customWidth="1"/>
    <col min="4615" max="4615" width="39.7109375" style="1" customWidth="1"/>
    <col min="4616" max="4620" width="14.28515625" style="1" customWidth="1"/>
    <col min="4621" max="4635" width="15" style="1" customWidth="1"/>
    <col min="4636" max="4869" width="11.42578125" style="1"/>
    <col min="4870" max="4870" width="3.42578125" style="1" customWidth="1"/>
    <col min="4871" max="4871" width="39.7109375" style="1" customWidth="1"/>
    <col min="4872" max="4876" width="14.28515625" style="1" customWidth="1"/>
    <col min="4877" max="4891" width="15" style="1" customWidth="1"/>
    <col min="4892" max="5125" width="11.42578125" style="1"/>
    <col min="5126" max="5126" width="3.42578125" style="1" customWidth="1"/>
    <col min="5127" max="5127" width="39.7109375" style="1" customWidth="1"/>
    <col min="5128" max="5132" width="14.28515625" style="1" customWidth="1"/>
    <col min="5133" max="5147" width="15" style="1" customWidth="1"/>
    <col min="5148" max="5381" width="11.42578125" style="1"/>
    <col min="5382" max="5382" width="3.42578125" style="1" customWidth="1"/>
    <col min="5383" max="5383" width="39.7109375" style="1" customWidth="1"/>
    <col min="5384" max="5388" width="14.28515625" style="1" customWidth="1"/>
    <col min="5389" max="5403" width="15" style="1" customWidth="1"/>
    <col min="5404" max="5637" width="11.42578125" style="1"/>
    <col min="5638" max="5638" width="3.42578125" style="1" customWidth="1"/>
    <col min="5639" max="5639" width="39.7109375" style="1" customWidth="1"/>
    <col min="5640" max="5644" width="14.28515625" style="1" customWidth="1"/>
    <col min="5645" max="5659" width="15" style="1" customWidth="1"/>
    <col min="5660" max="5893" width="11.42578125" style="1"/>
    <col min="5894" max="5894" width="3.42578125" style="1" customWidth="1"/>
    <col min="5895" max="5895" width="39.7109375" style="1" customWidth="1"/>
    <col min="5896" max="5900" width="14.28515625" style="1" customWidth="1"/>
    <col min="5901" max="5915" width="15" style="1" customWidth="1"/>
    <col min="5916" max="6149" width="11.42578125" style="1"/>
    <col min="6150" max="6150" width="3.42578125" style="1" customWidth="1"/>
    <col min="6151" max="6151" width="39.7109375" style="1" customWidth="1"/>
    <col min="6152" max="6156" width="14.28515625" style="1" customWidth="1"/>
    <col min="6157" max="6171" width="15" style="1" customWidth="1"/>
    <col min="6172" max="6405" width="11.42578125" style="1"/>
    <col min="6406" max="6406" width="3.42578125" style="1" customWidth="1"/>
    <col min="6407" max="6407" width="39.7109375" style="1" customWidth="1"/>
    <col min="6408" max="6412" width="14.28515625" style="1" customWidth="1"/>
    <col min="6413" max="6427" width="15" style="1" customWidth="1"/>
    <col min="6428" max="6661" width="11.42578125" style="1"/>
    <col min="6662" max="6662" width="3.42578125" style="1" customWidth="1"/>
    <col min="6663" max="6663" width="39.7109375" style="1" customWidth="1"/>
    <col min="6664" max="6668" width="14.28515625" style="1" customWidth="1"/>
    <col min="6669" max="6683" width="15" style="1" customWidth="1"/>
    <col min="6684" max="6917" width="11.42578125" style="1"/>
    <col min="6918" max="6918" width="3.42578125" style="1" customWidth="1"/>
    <col min="6919" max="6919" width="39.7109375" style="1" customWidth="1"/>
    <col min="6920" max="6924" width="14.28515625" style="1" customWidth="1"/>
    <col min="6925" max="6939" width="15" style="1" customWidth="1"/>
    <col min="6940" max="7173" width="11.42578125" style="1"/>
    <col min="7174" max="7174" width="3.42578125" style="1" customWidth="1"/>
    <col min="7175" max="7175" width="39.7109375" style="1" customWidth="1"/>
    <col min="7176" max="7180" width="14.28515625" style="1" customWidth="1"/>
    <col min="7181" max="7195" width="15" style="1" customWidth="1"/>
    <col min="7196" max="7429" width="11.42578125" style="1"/>
    <col min="7430" max="7430" width="3.42578125" style="1" customWidth="1"/>
    <col min="7431" max="7431" width="39.7109375" style="1" customWidth="1"/>
    <col min="7432" max="7436" width="14.28515625" style="1" customWidth="1"/>
    <col min="7437" max="7451" width="15" style="1" customWidth="1"/>
    <col min="7452" max="7685" width="11.42578125" style="1"/>
    <col min="7686" max="7686" width="3.42578125" style="1" customWidth="1"/>
    <col min="7687" max="7687" width="39.7109375" style="1" customWidth="1"/>
    <col min="7688" max="7692" width="14.28515625" style="1" customWidth="1"/>
    <col min="7693" max="7707" width="15" style="1" customWidth="1"/>
    <col min="7708" max="7941" width="11.42578125" style="1"/>
    <col min="7942" max="7942" width="3.42578125" style="1" customWidth="1"/>
    <col min="7943" max="7943" width="39.7109375" style="1" customWidth="1"/>
    <col min="7944" max="7948" width="14.28515625" style="1" customWidth="1"/>
    <col min="7949" max="7963" width="15" style="1" customWidth="1"/>
    <col min="7964" max="8197" width="11.42578125" style="1"/>
    <col min="8198" max="8198" width="3.42578125" style="1" customWidth="1"/>
    <col min="8199" max="8199" width="39.7109375" style="1" customWidth="1"/>
    <col min="8200" max="8204" width="14.28515625" style="1" customWidth="1"/>
    <col min="8205" max="8219" width="15" style="1" customWidth="1"/>
    <col min="8220" max="8453" width="11.42578125" style="1"/>
    <col min="8454" max="8454" width="3.42578125" style="1" customWidth="1"/>
    <col min="8455" max="8455" width="39.7109375" style="1" customWidth="1"/>
    <col min="8456" max="8460" width="14.28515625" style="1" customWidth="1"/>
    <col min="8461" max="8475" width="15" style="1" customWidth="1"/>
    <col min="8476" max="8709" width="11.42578125" style="1"/>
    <col min="8710" max="8710" width="3.42578125" style="1" customWidth="1"/>
    <col min="8711" max="8711" width="39.7109375" style="1" customWidth="1"/>
    <col min="8712" max="8716" width="14.28515625" style="1" customWidth="1"/>
    <col min="8717" max="8731" width="15" style="1" customWidth="1"/>
    <col min="8732" max="8965" width="11.42578125" style="1"/>
    <col min="8966" max="8966" width="3.42578125" style="1" customWidth="1"/>
    <col min="8967" max="8967" width="39.7109375" style="1" customWidth="1"/>
    <col min="8968" max="8972" width="14.28515625" style="1" customWidth="1"/>
    <col min="8973" max="8987" width="15" style="1" customWidth="1"/>
    <col min="8988" max="9221" width="11.42578125" style="1"/>
    <col min="9222" max="9222" width="3.42578125" style="1" customWidth="1"/>
    <col min="9223" max="9223" width="39.7109375" style="1" customWidth="1"/>
    <col min="9224" max="9228" width="14.28515625" style="1" customWidth="1"/>
    <col min="9229" max="9243" width="15" style="1" customWidth="1"/>
    <col min="9244" max="9477" width="11.42578125" style="1"/>
    <col min="9478" max="9478" width="3.42578125" style="1" customWidth="1"/>
    <col min="9479" max="9479" width="39.7109375" style="1" customWidth="1"/>
    <col min="9480" max="9484" width="14.28515625" style="1" customWidth="1"/>
    <col min="9485" max="9499" width="15" style="1" customWidth="1"/>
    <col min="9500" max="9733" width="11.42578125" style="1"/>
    <col min="9734" max="9734" width="3.42578125" style="1" customWidth="1"/>
    <col min="9735" max="9735" width="39.7109375" style="1" customWidth="1"/>
    <col min="9736" max="9740" width="14.28515625" style="1" customWidth="1"/>
    <col min="9741" max="9755" width="15" style="1" customWidth="1"/>
    <col min="9756" max="9989" width="11.42578125" style="1"/>
    <col min="9990" max="9990" width="3.42578125" style="1" customWidth="1"/>
    <col min="9991" max="9991" width="39.7109375" style="1" customWidth="1"/>
    <col min="9992" max="9996" width="14.28515625" style="1" customWidth="1"/>
    <col min="9997" max="10011" width="15" style="1" customWidth="1"/>
    <col min="10012" max="10245" width="11.42578125" style="1"/>
    <col min="10246" max="10246" width="3.42578125" style="1" customWidth="1"/>
    <col min="10247" max="10247" width="39.7109375" style="1" customWidth="1"/>
    <col min="10248" max="10252" width="14.28515625" style="1" customWidth="1"/>
    <col min="10253" max="10267" width="15" style="1" customWidth="1"/>
    <col min="10268" max="10501" width="11.42578125" style="1"/>
    <col min="10502" max="10502" width="3.42578125" style="1" customWidth="1"/>
    <col min="10503" max="10503" width="39.7109375" style="1" customWidth="1"/>
    <col min="10504" max="10508" width="14.28515625" style="1" customWidth="1"/>
    <col min="10509" max="10523" width="15" style="1" customWidth="1"/>
    <col min="10524" max="10757" width="11.42578125" style="1"/>
    <col min="10758" max="10758" width="3.42578125" style="1" customWidth="1"/>
    <col min="10759" max="10759" width="39.7109375" style="1" customWidth="1"/>
    <col min="10760" max="10764" width="14.28515625" style="1" customWidth="1"/>
    <col min="10765" max="10779" width="15" style="1" customWidth="1"/>
    <col min="10780" max="11013" width="11.42578125" style="1"/>
    <col min="11014" max="11014" width="3.42578125" style="1" customWidth="1"/>
    <col min="11015" max="11015" width="39.7109375" style="1" customWidth="1"/>
    <col min="11016" max="11020" width="14.28515625" style="1" customWidth="1"/>
    <col min="11021" max="11035" width="15" style="1" customWidth="1"/>
    <col min="11036" max="11269" width="11.42578125" style="1"/>
    <col min="11270" max="11270" width="3.42578125" style="1" customWidth="1"/>
    <col min="11271" max="11271" width="39.7109375" style="1" customWidth="1"/>
    <col min="11272" max="11276" width="14.28515625" style="1" customWidth="1"/>
    <col min="11277" max="11291" width="15" style="1" customWidth="1"/>
    <col min="11292" max="11525" width="11.42578125" style="1"/>
    <col min="11526" max="11526" width="3.42578125" style="1" customWidth="1"/>
    <col min="11527" max="11527" width="39.7109375" style="1" customWidth="1"/>
    <col min="11528" max="11532" width="14.28515625" style="1" customWidth="1"/>
    <col min="11533" max="11547" width="15" style="1" customWidth="1"/>
    <col min="11548" max="11781" width="11.42578125" style="1"/>
    <col min="11782" max="11782" width="3.42578125" style="1" customWidth="1"/>
    <col min="11783" max="11783" width="39.7109375" style="1" customWidth="1"/>
    <col min="11784" max="11788" width="14.28515625" style="1" customWidth="1"/>
    <col min="11789" max="11803" width="15" style="1" customWidth="1"/>
    <col min="11804" max="12037" width="11.42578125" style="1"/>
    <col min="12038" max="12038" width="3.42578125" style="1" customWidth="1"/>
    <col min="12039" max="12039" width="39.7109375" style="1" customWidth="1"/>
    <col min="12040" max="12044" width="14.28515625" style="1" customWidth="1"/>
    <col min="12045" max="12059" width="15" style="1" customWidth="1"/>
    <col min="12060" max="12293" width="11.42578125" style="1"/>
    <col min="12294" max="12294" width="3.42578125" style="1" customWidth="1"/>
    <col min="12295" max="12295" width="39.7109375" style="1" customWidth="1"/>
    <col min="12296" max="12300" width="14.28515625" style="1" customWidth="1"/>
    <col min="12301" max="12315" width="15" style="1" customWidth="1"/>
    <col min="12316" max="12549" width="11.42578125" style="1"/>
    <col min="12550" max="12550" width="3.42578125" style="1" customWidth="1"/>
    <col min="12551" max="12551" width="39.7109375" style="1" customWidth="1"/>
    <col min="12552" max="12556" width="14.28515625" style="1" customWidth="1"/>
    <col min="12557" max="12571" width="15" style="1" customWidth="1"/>
    <col min="12572" max="12805" width="11.42578125" style="1"/>
    <col min="12806" max="12806" width="3.42578125" style="1" customWidth="1"/>
    <col min="12807" max="12807" width="39.7109375" style="1" customWidth="1"/>
    <col min="12808" max="12812" width="14.28515625" style="1" customWidth="1"/>
    <col min="12813" max="12827" width="15" style="1" customWidth="1"/>
    <col min="12828" max="13061" width="11.42578125" style="1"/>
    <col min="13062" max="13062" width="3.42578125" style="1" customWidth="1"/>
    <col min="13063" max="13063" width="39.7109375" style="1" customWidth="1"/>
    <col min="13064" max="13068" width="14.28515625" style="1" customWidth="1"/>
    <col min="13069" max="13083" width="15" style="1" customWidth="1"/>
    <col min="13084" max="13317" width="11.42578125" style="1"/>
    <col min="13318" max="13318" width="3.42578125" style="1" customWidth="1"/>
    <col min="13319" max="13319" width="39.7109375" style="1" customWidth="1"/>
    <col min="13320" max="13324" width="14.28515625" style="1" customWidth="1"/>
    <col min="13325" max="13339" width="15" style="1" customWidth="1"/>
    <col min="13340" max="13573" width="11.42578125" style="1"/>
    <col min="13574" max="13574" width="3.42578125" style="1" customWidth="1"/>
    <col min="13575" max="13575" width="39.7109375" style="1" customWidth="1"/>
    <col min="13576" max="13580" width="14.28515625" style="1" customWidth="1"/>
    <col min="13581" max="13595" width="15" style="1" customWidth="1"/>
    <col min="13596" max="13829" width="11.42578125" style="1"/>
    <col min="13830" max="13830" width="3.42578125" style="1" customWidth="1"/>
    <col min="13831" max="13831" width="39.7109375" style="1" customWidth="1"/>
    <col min="13832" max="13836" width="14.28515625" style="1" customWidth="1"/>
    <col min="13837" max="13851" width="15" style="1" customWidth="1"/>
    <col min="13852" max="14085" width="11.42578125" style="1"/>
    <col min="14086" max="14086" width="3.42578125" style="1" customWidth="1"/>
    <col min="14087" max="14087" width="39.7109375" style="1" customWidth="1"/>
    <col min="14088" max="14092" width="14.28515625" style="1" customWidth="1"/>
    <col min="14093" max="14107" width="15" style="1" customWidth="1"/>
    <col min="14108" max="14341" width="11.42578125" style="1"/>
    <col min="14342" max="14342" width="3.42578125" style="1" customWidth="1"/>
    <col min="14343" max="14343" width="39.7109375" style="1" customWidth="1"/>
    <col min="14344" max="14348" width="14.28515625" style="1" customWidth="1"/>
    <col min="14349" max="14363" width="15" style="1" customWidth="1"/>
    <col min="14364" max="14597" width="11.42578125" style="1"/>
    <col min="14598" max="14598" width="3.42578125" style="1" customWidth="1"/>
    <col min="14599" max="14599" width="39.7109375" style="1" customWidth="1"/>
    <col min="14600" max="14604" width="14.28515625" style="1" customWidth="1"/>
    <col min="14605" max="14619" width="15" style="1" customWidth="1"/>
    <col min="14620" max="14853" width="11.42578125" style="1"/>
    <col min="14854" max="14854" width="3.42578125" style="1" customWidth="1"/>
    <col min="14855" max="14855" width="39.7109375" style="1" customWidth="1"/>
    <col min="14856" max="14860" width="14.28515625" style="1" customWidth="1"/>
    <col min="14861" max="14875" width="15" style="1" customWidth="1"/>
    <col min="14876" max="15109" width="11.42578125" style="1"/>
    <col min="15110" max="15110" width="3.42578125" style="1" customWidth="1"/>
    <col min="15111" max="15111" width="39.7109375" style="1" customWidth="1"/>
    <col min="15112" max="15116" width="14.28515625" style="1" customWidth="1"/>
    <col min="15117" max="15131" width="15" style="1" customWidth="1"/>
    <col min="15132" max="15365" width="11.42578125" style="1"/>
    <col min="15366" max="15366" width="3.42578125" style="1" customWidth="1"/>
    <col min="15367" max="15367" width="39.7109375" style="1" customWidth="1"/>
    <col min="15368" max="15372" width="14.28515625" style="1" customWidth="1"/>
    <col min="15373" max="15387" width="15" style="1" customWidth="1"/>
    <col min="15388" max="15621" width="11.42578125" style="1"/>
    <col min="15622" max="15622" width="3.42578125" style="1" customWidth="1"/>
    <col min="15623" max="15623" width="39.7109375" style="1" customWidth="1"/>
    <col min="15624" max="15628" width="14.28515625" style="1" customWidth="1"/>
    <col min="15629" max="15643" width="15" style="1" customWidth="1"/>
    <col min="15644" max="15877" width="11.42578125" style="1"/>
    <col min="15878" max="15878" width="3.42578125" style="1" customWidth="1"/>
    <col min="15879" max="15879" width="39.7109375" style="1" customWidth="1"/>
    <col min="15880" max="15884" width="14.28515625" style="1" customWidth="1"/>
    <col min="15885" max="15899" width="15" style="1" customWidth="1"/>
    <col min="15900" max="16133" width="11.42578125" style="1"/>
    <col min="16134" max="16134" width="3.42578125" style="1" customWidth="1"/>
    <col min="16135" max="16135" width="39.7109375" style="1" customWidth="1"/>
    <col min="16136" max="16140" width="14.28515625" style="1" customWidth="1"/>
    <col min="16141" max="16155" width="15" style="1" customWidth="1"/>
    <col min="16156" max="16384" width="11.42578125" style="1"/>
  </cols>
  <sheetData>
    <row r="1" spans="1:9" ht="12.95" customHeight="1" x14ac:dyDescent="0.2">
      <c r="A1" s="28" t="s">
        <v>52</v>
      </c>
      <c r="B1" s="28"/>
      <c r="C1" s="28"/>
      <c r="D1" s="28"/>
      <c r="E1" s="28"/>
      <c r="F1" s="28"/>
      <c r="H1" s="2" t="str">
        <f>A1</f>
        <v>Evolution des dépenses et recettes courantes du régime général d'assurance pension</v>
      </c>
    </row>
    <row r="2" spans="1:9" ht="11.1" customHeight="1" x14ac:dyDescent="0.2">
      <c r="A2" s="3" t="s">
        <v>1</v>
      </c>
      <c r="B2" s="4"/>
      <c r="D2" s="4"/>
      <c r="H2" s="5" t="s">
        <v>1</v>
      </c>
    </row>
    <row r="3" spans="1:9" ht="11.1" customHeight="1" x14ac:dyDescent="0.2">
      <c r="A3" s="3" t="s">
        <v>2</v>
      </c>
      <c r="B3" s="4"/>
      <c r="D3" s="4"/>
      <c r="H3" s="5" t="s">
        <v>2</v>
      </c>
    </row>
    <row r="4" spans="1:9" ht="11.1" customHeight="1" x14ac:dyDescent="0.2">
      <c r="A4" s="3" t="s">
        <v>54</v>
      </c>
      <c r="B4" s="4"/>
      <c r="D4" s="4"/>
      <c r="H4" s="5" t="s">
        <v>54</v>
      </c>
    </row>
    <row r="5" spans="1:9" ht="11.1" customHeight="1" x14ac:dyDescent="0.2">
      <c r="A5" s="3" t="s">
        <v>3</v>
      </c>
      <c r="B5" s="4"/>
      <c r="D5" s="4"/>
      <c r="H5" s="5" t="s">
        <v>3</v>
      </c>
    </row>
    <row r="6" spans="1:9" ht="11.1" customHeight="1" x14ac:dyDescent="0.2">
      <c r="A6" s="6" t="s">
        <v>4</v>
      </c>
      <c r="B6" s="4"/>
      <c r="D6" s="4"/>
      <c r="H6" s="7" t="s">
        <v>4</v>
      </c>
    </row>
    <row r="7" spans="1:9" ht="11.1" customHeight="1" x14ac:dyDescent="0.2">
      <c r="A7" s="6"/>
      <c r="B7" s="4"/>
      <c r="D7" s="4"/>
      <c r="H7" s="7"/>
    </row>
    <row r="8" spans="1:9" ht="20.100000000000001" customHeight="1" x14ac:dyDescent="0.2">
      <c r="A8" s="8" t="s">
        <v>5</v>
      </c>
      <c r="B8" s="19">
        <v>2012</v>
      </c>
      <c r="C8" s="19">
        <v>2013</v>
      </c>
      <c r="D8" s="19">
        <v>2014</v>
      </c>
      <c r="E8" s="19">
        <v>2015</v>
      </c>
      <c r="F8" s="19">
        <v>2016</v>
      </c>
      <c r="I8" s="9"/>
    </row>
    <row r="9" spans="1:9" ht="12.75" customHeight="1" x14ac:dyDescent="0.2">
      <c r="A9" s="10" t="s">
        <v>6</v>
      </c>
      <c r="B9" s="11">
        <v>3242337732.8800006</v>
      </c>
      <c r="C9" s="11">
        <v>3438100089.5599999</v>
      </c>
      <c r="D9" s="11">
        <v>3638798929.0799999</v>
      </c>
      <c r="E9" s="11">
        <v>3782461902.4199996</v>
      </c>
      <c r="F9" s="11">
        <v>3932379033.1900001</v>
      </c>
      <c r="I9" s="9"/>
    </row>
    <row r="10" spans="1:9" ht="12.75" customHeight="1" x14ac:dyDescent="0.2">
      <c r="A10" s="10" t="s">
        <v>7</v>
      </c>
      <c r="B10" s="11">
        <v>200964246.50999975</v>
      </c>
      <c r="C10" s="11">
        <v>198657565.3499999</v>
      </c>
      <c r="D10" s="11">
        <v>215778401.17999983</v>
      </c>
      <c r="E10" s="11">
        <v>208159579.53000021</v>
      </c>
      <c r="F10" s="11">
        <v>220693891.13000011</v>
      </c>
      <c r="I10" s="9"/>
    </row>
    <row r="11" spans="1:9" ht="12.75" customHeight="1" x14ac:dyDescent="0.2">
      <c r="A11" s="10" t="s">
        <v>42</v>
      </c>
      <c r="B11" s="11">
        <v>3871191420.4000001</v>
      </c>
      <c r="C11" s="11">
        <v>4050413289.9199991</v>
      </c>
      <c r="D11" s="11">
        <v>4239974900.3900003</v>
      </c>
      <c r="E11" s="11">
        <v>4367204963.2699995</v>
      </c>
      <c r="F11" s="11">
        <v>4549203530.3500004</v>
      </c>
      <c r="I11" s="9"/>
    </row>
    <row r="12" spans="1:9" ht="12.75" customHeight="1" x14ac:dyDescent="0.2">
      <c r="A12" s="10" t="s">
        <v>51</v>
      </c>
      <c r="B12" s="11">
        <v>840351992.07000005</v>
      </c>
      <c r="C12" s="11">
        <v>655231705.89999998</v>
      </c>
      <c r="D12" s="11">
        <v>1435169340.0799999</v>
      </c>
      <c r="E12" s="11">
        <v>503117813</v>
      </c>
      <c r="F12" s="11">
        <v>823725850</v>
      </c>
      <c r="I12" s="9"/>
    </row>
    <row r="13" spans="1:9" ht="12.75" customHeight="1" x14ac:dyDescent="0.2">
      <c r="A13" s="10" t="s">
        <v>10</v>
      </c>
      <c r="B13" s="11">
        <v>52381236.279999733</v>
      </c>
      <c r="C13" s="11">
        <v>42453377.740000486</v>
      </c>
      <c r="D13" s="11">
        <v>39799021.409999847</v>
      </c>
      <c r="E13" s="11">
        <v>45987635.25999999</v>
      </c>
      <c r="F13" s="11">
        <v>49358705.089999199</v>
      </c>
      <c r="I13" s="9"/>
    </row>
    <row r="14" spans="1:9" ht="12.75" customHeight="1" x14ac:dyDescent="0.2">
      <c r="A14" s="10" t="s">
        <v>11</v>
      </c>
      <c r="B14" s="11">
        <v>1320622669.3599992</v>
      </c>
      <c r="C14" s="11">
        <v>1111340718.6499991</v>
      </c>
      <c r="D14" s="11">
        <v>1860365931.6200008</v>
      </c>
      <c r="E14" s="11">
        <v>925688929.57999992</v>
      </c>
      <c r="F14" s="11">
        <v>1269215161.1200001</v>
      </c>
      <c r="I14" s="9"/>
    </row>
    <row r="15" spans="1:9" ht="12.75" customHeight="1" x14ac:dyDescent="0.2">
      <c r="A15" s="10" t="s">
        <v>12</v>
      </c>
      <c r="B15" s="11">
        <v>628853687.5199995</v>
      </c>
      <c r="C15" s="11">
        <v>612313200.35999918</v>
      </c>
      <c r="D15" s="11">
        <v>601175971.31000042</v>
      </c>
      <c r="E15" s="11">
        <v>584743060.8499999</v>
      </c>
      <c r="F15" s="11">
        <v>616824497.16000032</v>
      </c>
      <c r="I15" s="9"/>
    </row>
    <row r="16" spans="1:9" ht="12.75" customHeight="1" x14ac:dyDescent="0.2">
      <c r="A16" s="10" t="s">
        <v>49</v>
      </c>
      <c r="B16" s="11">
        <v>1.3835337932207605</v>
      </c>
      <c r="C16" s="11">
        <v>1.3055855858719578</v>
      </c>
      <c r="D16" s="11">
        <v>1.4826381136565532</v>
      </c>
      <c r="E16" s="11">
        <v>1.2319661069753141</v>
      </c>
      <c r="F16" s="11">
        <v>1.3056086864469911</v>
      </c>
      <c r="I16" s="9"/>
    </row>
    <row r="17" spans="1:9" ht="12.75" customHeight="1" x14ac:dyDescent="0.2">
      <c r="A17" s="10" t="s">
        <v>14</v>
      </c>
      <c r="B17" s="11">
        <v>1.1939507045003055</v>
      </c>
      <c r="C17" s="11">
        <v>1.1780963859136404</v>
      </c>
      <c r="D17" s="11">
        <v>1.1652127482245895</v>
      </c>
      <c r="E17" s="11">
        <v>1.1545932453347076</v>
      </c>
      <c r="F17" s="11">
        <v>1.1568578440567119</v>
      </c>
      <c r="I17" s="9"/>
    </row>
    <row r="18" spans="1:9" ht="12.75" customHeight="1" x14ac:dyDescent="0.2">
      <c r="I18" s="9"/>
    </row>
    <row r="19" spans="1:9" ht="20.100000000000001" customHeight="1" x14ac:dyDescent="0.2">
      <c r="A19" s="8" t="s">
        <v>5</v>
      </c>
      <c r="B19" s="19">
        <v>2017</v>
      </c>
      <c r="C19" s="19">
        <v>2018</v>
      </c>
      <c r="D19" s="19">
        <v>2019</v>
      </c>
      <c r="E19" s="19">
        <v>2020</v>
      </c>
      <c r="F19" s="26">
        <v>2021</v>
      </c>
      <c r="I19" s="9"/>
    </row>
    <row r="20" spans="1:9" ht="12.75" customHeight="1" x14ac:dyDescent="0.2">
      <c r="A20" s="10" t="s">
        <v>6</v>
      </c>
      <c r="B20" s="11">
        <v>4183073853.3899999</v>
      </c>
      <c r="C20" s="11">
        <v>4359434670.9700003</v>
      </c>
      <c r="D20" s="11">
        <v>4611276278.29</v>
      </c>
      <c r="E20" s="11">
        <v>4966661047.21</v>
      </c>
      <c r="F20" s="11">
        <v>5252312685.8600006</v>
      </c>
      <c r="I20" s="9"/>
    </row>
    <row r="21" spans="1:9" ht="12.75" customHeight="1" x14ac:dyDescent="0.2">
      <c r="A21" s="10" t="s">
        <v>7</v>
      </c>
      <c r="B21" s="11">
        <v>306827468.92000055</v>
      </c>
      <c r="C21" s="11">
        <v>353387862.05999947</v>
      </c>
      <c r="D21" s="11">
        <v>360554339.11999989</v>
      </c>
      <c r="E21" s="11">
        <f>5358072840.95-E20</f>
        <v>391411793.73999977</v>
      </c>
      <c r="F21" s="11">
        <v>374715826.25</v>
      </c>
      <c r="I21" s="9"/>
    </row>
    <row r="22" spans="1:9" ht="12.75" customHeight="1" x14ac:dyDescent="0.2">
      <c r="A22" s="10" t="s">
        <v>42</v>
      </c>
      <c r="B22" s="11">
        <v>4880359590.1199999</v>
      </c>
      <c r="C22" s="11">
        <v>5189451785.71</v>
      </c>
      <c r="D22" s="11">
        <v>5530674175.1500006</v>
      </c>
      <c r="E22" s="11">
        <f>3888996340.55+1944035504.31</f>
        <v>5833031844.8600006</v>
      </c>
      <c r="F22" s="11">
        <v>6183899414.3900003</v>
      </c>
      <c r="I22" s="9"/>
    </row>
    <row r="23" spans="1:9" ht="12.75" customHeight="1" x14ac:dyDescent="0.2">
      <c r="A23" s="10" t="s">
        <v>51</v>
      </c>
      <c r="B23" s="11">
        <v>624907064</v>
      </c>
      <c r="C23" s="11">
        <v>-441677880</v>
      </c>
      <c r="D23" s="11">
        <v>2597934555</v>
      </c>
      <c r="E23" s="11">
        <v>1126457889</v>
      </c>
      <c r="F23" s="11">
        <v>2627950852</v>
      </c>
      <c r="I23" s="9"/>
    </row>
    <row r="24" spans="1:9" ht="12.75" customHeight="1" x14ac:dyDescent="0.2">
      <c r="A24" s="10" t="s">
        <v>10</v>
      </c>
      <c r="B24" s="11">
        <v>55263322.480000496</v>
      </c>
      <c r="C24" s="11">
        <v>55052952.519999512</v>
      </c>
      <c r="D24" s="11">
        <v>57966771.459999084</v>
      </c>
      <c r="E24" s="11">
        <f>7014993899.1-E23-E22</f>
        <v>55504165.239999771</v>
      </c>
      <c r="F24" s="11">
        <v>52801761.300000191</v>
      </c>
      <c r="I24" s="9"/>
    </row>
    <row r="25" spans="1:9" ht="12.75" customHeight="1" x14ac:dyDescent="0.2">
      <c r="A25" s="10" t="s">
        <v>11</v>
      </c>
      <c r="B25" s="11">
        <v>1070628654.29</v>
      </c>
      <c r="C25" s="11">
        <v>90004325.199999809</v>
      </c>
      <c r="D25" s="11">
        <v>3214744884.1999998</v>
      </c>
      <c r="E25" s="11">
        <f>E22+E23+E24-E20-E21</f>
        <v>1656921058.1500006</v>
      </c>
      <c r="F25" s="11">
        <f>F22+F23+F24-F20-F21</f>
        <v>3237623515.579998</v>
      </c>
      <c r="I25" s="9"/>
    </row>
    <row r="26" spans="1:9" ht="12.75" customHeight="1" x14ac:dyDescent="0.2">
      <c r="A26" s="10" t="s">
        <v>12</v>
      </c>
      <c r="B26" s="11">
        <v>697285736.73000002</v>
      </c>
      <c r="C26" s="11">
        <v>830017114.73999977</v>
      </c>
      <c r="D26" s="11">
        <v>919397896.86000061</v>
      </c>
      <c r="E26" s="11">
        <f>E22-E20</f>
        <v>866370797.65000057</v>
      </c>
      <c r="F26" s="11">
        <f>F22-F20</f>
        <v>931586728.52999973</v>
      </c>
      <c r="I26" s="9"/>
    </row>
    <row r="27" spans="1:9" ht="12.75" customHeight="1" x14ac:dyDescent="0.2">
      <c r="A27" s="10" t="s">
        <v>49</v>
      </c>
      <c r="B27" s="11">
        <v>1.2384526022810618</v>
      </c>
      <c r="C27" s="11">
        <v>1.0174613091450102</v>
      </c>
      <c r="D27" s="11">
        <v>1.6465917951715485</v>
      </c>
      <c r="E27" s="11">
        <f>(E22+E23+E24)/(E20+E21)</f>
        <v>1.309238248029533</v>
      </c>
      <c r="F27" s="11">
        <f>(F22+F23+F24)/(F20+F21)</f>
        <v>1.5753700214264539</v>
      </c>
      <c r="I27" s="9"/>
    </row>
    <row r="28" spans="1:9" ht="12.75" customHeight="1" x14ac:dyDescent="0.2">
      <c r="A28" s="10" t="s">
        <v>14</v>
      </c>
      <c r="B28" s="11">
        <v>1.1666921888469441</v>
      </c>
      <c r="C28" s="11">
        <v>1.19039558506684</v>
      </c>
      <c r="D28" s="11">
        <v>1.1993803540222796</v>
      </c>
      <c r="E28" s="11">
        <f>E22/E20</f>
        <v>1.1744372707166479</v>
      </c>
      <c r="F28" s="11">
        <f>F22/F20</f>
        <v>1.1773669589470499</v>
      </c>
      <c r="I28" s="9"/>
    </row>
    <row r="29" spans="1:9" ht="11.1" customHeight="1" x14ac:dyDescent="0.2">
      <c r="A29" s="13"/>
      <c r="B29" s="4"/>
      <c r="D29" s="4"/>
      <c r="I29" s="9"/>
    </row>
    <row r="30" spans="1:9" ht="18.75" customHeight="1" x14ac:dyDescent="0.25">
      <c r="A30"/>
      <c r="B30"/>
      <c r="D30" s="4"/>
      <c r="I30" s="9"/>
    </row>
    <row r="31" spans="1:9" ht="11.1" customHeight="1" x14ac:dyDescent="0.25">
      <c r="A31"/>
      <c r="B31"/>
      <c r="D31" s="4"/>
      <c r="I31" s="9"/>
    </row>
    <row r="32" spans="1:9" ht="11.1" customHeight="1" x14ac:dyDescent="0.25">
      <c r="A32"/>
      <c r="B32"/>
      <c r="D32" s="4"/>
      <c r="I32" s="9"/>
    </row>
    <row r="33" spans="1:34" ht="11.1" customHeight="1" x14ac:dyDescent="0.25">
      <c r="A33"/>
      <c r="B33"/>
      <c r="D33" s="4"/>
      <c r="I33" s="9"/>
    </row>
    <row r="34" spans="1:34" ht="11.1" customHeight="1" x14ac:dyDescent="0.25">
      <c r="A34"/>
      <c r="B34"/>
      <c r="D34" s="4"/>
      <c r="I34" s="9"/>
    </row>
    <row r="35" spans="1:34" ht="11.1" customHeight="1" x14ac:dyDescent="0.25">
      <c r="A35"/>
      <c r="B35"/>
      <c r="D35" s="4"/>
      <c r="I35" s="9"/>
    </row>
    <row r="36" spans="1:34" ht="15" customHeight="1" x14ac:dyDescent="0.25">
      <c r="A36"/>
      <c r="B36"/>
      <c r="D36" s="4"/>
      <c r="I36" s="9"/>
    </row>
    <row r="37" spans="1:34" ht="11.1" customHeight="1" x14ac:dyDescent="0.25">
      <c r="A37"/>
      <c r="B37"/>
      <c r="D37" s="4"/>
      <c r="I37" s="9"/>
    </row>
    <row r="38" spans="1:34" ht="11.1" customHeight="1" x14ac:dyDescent="0.25">
      <c r="A38"/>
      <c r="B38"/>
      <c r="D38" s="4"/>
      <c r="I38" s="9"/>
    </row>
    <row r="39" spans="1:34" ht="11.1" customHeight="1" x14ac:dyDescent="0.25">
      <c r="A39"/>
      <c r="B39"/>
      <c r="D39" s="4"/>
      <c r="I39" s="9"/>
    </row>
    <row r="40" spans="1:34" ht="11.1" customHeight="1" x14ac:dyDescent="0.2">
      <c r="A40" s="13"/>
      <c r="B40" s="4"/>
      <c r="D40" s="4"/>
      <c r="I40" s="9"/>
    </row>
    <row r="41" spans="1:34" ht="11.1" customHeight="1" x14ac:dyDescent="0.2">
      <c r="A41" s="13"/>
      <c r="B41" s="4"/>
      <c r="D41" s="4"/>
      <c r="I41" s="9"/>
    </row>
    <row r="42" spans="1:34" ht="11.1" customHeight="1" x14ac:dyDescent="0.2">
      <c r="A42" s="13"/>
      <c r="B42" s="4"/>
      <c r="D42" s="4"/>
    </row>
    <row r="43" spans="1:34" ht="11.1" customHeight="1" x14ac:dyDescent="0.2">
      <c r="A43" s="13"/>
      <c r="B43" s="4"/>
      <c r="D43" s="4"/>
    </row>
    <row r="44" spans="1:34" x14ac:dyDescent="0.2">
      <c r="A44" s="14" t="s">
        <v>5</v>
      </c>
      <c r="B44" s="15" t="s">
        <v>15</v>
      </c>
      <c r="C44" s="15" t="s">
        <v>23</v>
      </c>
      <c r="D44" s="15"/>
      <c r="E44" s="15" t="s">
        <v>15</v>
      </c>
      <c r="F44" s="15" t="s">
        <v>24</v>
      </c>
      <c r="G44" s="15"/>
      <c r="H44" s="15" t="s">
        <v>15</v>
      </c>
      <c r="I44" s="15" t="s">
        <v>25</v>
      </c>
      <c r="J44" s="15"/>
      <c r="K44" s="15" t="s">
        <v>15</v>
      </c>
      <c r="L44" s="15" t="s">
        <v>26</v>
      </c>
      <c r="M44" s="15"/>
      <c r="N44" s="15" t="s">
        <v>15</v>
      </c>
      <c r="O44" s="15" t="s">
        <v>28</v>
      </c>
      <c r="P44" s="15"/>
      <c r="Q44" s="15" t="s">
        <v>29</v>
      </c>
      <c r="R44" s="15" t="s">
        <v>30</v>
      </c>
      <c r="S44" s="15"/>
      <c r="T44" s="15" t="s">
        <v>29</v>
      </c>
      <c r="U44" s="15" t="s">
        <v>32</v>
      </c>
      <c r="V44" s="15"/>
      <c r="W44" s="15" t="s">
        <v>29</v>
      </c>
      <c r="X44" s="15" t="s">
        <v>46</v>
      </c>
      <c r="Y44" s="15"/>
      <c r="Z44" s="15" t="s">
        <v>29</v>
      </c>
      <c r="AA44" s="15" t="s">
        <v>48</v>
      </c>
      <c r="AB44" s="15"/>
      <c r="AC44" s="15" t="s">
        <v>29</v>
      </c>
      <c r="AD44" s="15" t="s">
        <v>53</v>
      </c>
      <c r="AE44" s="15"/>
      <c r="AF44" s="15"/>
      <c r="AG44" s="15"/>
    </row>
    <row r="45" spans="1:34" x14ac:dyDescent="0.2">
      <c r="A45" s="12" t="s">
        <v>44</v>
      </c>
      <c r="B45" s="16">
        <v>3242337732.8800006</v>
      </c>
      <c r="C45" s="16"/>
      <c r="D45" s="16"/>
      <c r="E45" s="16">
        <v>3438100089.5599999</v>
      </c>
      <c r="F45" s="16"/>
      <c r="G45" s="16"/>
      <c r="H45" s="16">
        <v>3638798929.0799999</v>
      </c>
      <c r="I45" s="16"/>
      <c r="J45" s="16"/>
      <c r="K45" s="16">
        <v>3782461902.4199996</v>
      </c>
      <c r="L45" s="16"/>
      <c r="M45" s="16"/>
      <c r="N45" s="16">
        <v>3932379033.1900001</v>
      </c>
      <c r="O45" s="16"/>
      <c r="P45" s="16"/>
      <c r="Q45" s="16">
        <v>4183073853.3899999</v>
      </c>
      <c r="R45" s="16"/>
      <c r="S45" s="16"/>
      <c r="T45" s="16">
        <v>4359434670.9700003</v>
      </c>
      <c r="U45" s="16"/>
      <c r="V45" s="16"/>
      <c r="W45" s="16">
        <v>4611276278.29</v>
      </c>
      <c r="X45" s="16"/>
      <c r="Y45" s="16"/>
      <c r="Z45" s="16">
        <v>4966661047.21</v>
      </c>
      <c r="AA45" s="16"/>
      <c r="AB45" s="16"/>
      <c r="AC45" s="27">
        <v>5252312685.8600006</v>
      </c>
      <c r="AD45" s="16"/>
      <c r="AE45" s="16"/>
      <c r="AF45" s="16"/>
      <c r="AG45" s="27">
        <v>5252312685.8600006</v>
      </c>
      <c r="AH45" s="1" t="s">
        <v>6</v>
      </c>
    </row>
    <row r="46" spans="1:34" x14ac:dyDescent="0.2">
      <c r="A46" s="12" t="s">
        <v>7</v>
      </c>
      <c r="B46" s="16">
        <v>200964246.50999975</v>
      </c>
      <c r="C46" s="16"/>
      <c r="D46" s="16"/>
      <c r="E46" s="16">
        <v>198657565.3499999</v>
      </c>
      <c r="F46" s="16"/>
      <c r="G46" s="16"/>
      <c r="H46" s="16">
        <v>215778401.17999983</v>
      </c>
      <c r="I46" s="16"/>
      <c r="J46" s="16"/>
      <c r="K46" s="16">
        <v>208159579.53000021</v>
      </c>
      <c r="L46" s="16"/>
      <c r="M46" s="16"/>
      <c r="N46" s="16">
        <v>220693891.13000011</v>
      </c>
      <c r="O46" s="16"/>
      <c r="P46" s="16"/>
      <c r="Q46" s="16">
        <v>306827468.92000055</v>
      </c>
      <c r="R46" s="16"/>
      <c r="S46" s="16"/>
      <c r="T46" s="16">
        <v>353387862.05999947</v>
      </c>
      <c r="U46" s="16"/>
      <c r="V46" s="16"/>
      <c r="W46" s="16">
        <v>360554339.11999989</v>
      </c>
      <c r="X46" s="16"/>
      <c r="Y46" s="16"/>
      <c r="Z46" s="16">
        <v>391411793.73999977</v>
      </c>
      <c r="AA46" s="16"/>
      <c r="AB46" s="16"/>
      <c r="AC46" s="27">
        <v>374715826.25</v>
      </c>
      <c r="AD46" s="16"/>
      <c r="AE46" s="16"/>
      <c r="AF46" s="16"/>
      <c r="AG46" s="27">
        <v>374715826.25</v>
      </c>
      <c r="AH46" s="1" t="s">
        <v>7</v>
      </c>
    </row>
    <row r="47" spans="1:34" x14ac:dyDescent="0.2">
      <c r="A47" s="12" t="s">
        <v>43</v>
      </c>
      <c r="B47" s="16"/>
      <c r="C47" s="16">
        <v>3871191420.4000001</v>
      </c>
      <c r="D47" s="16"/>
      <c r="E47" s="16"/>
      <c r="F47" s="16">
        <v>4050413289.9199991</v>
      </c>
      <c r="G47" s="16"/>
      <c r="H47" s="16"/>
      <c r="I47" s="16">
        <v>4239974900.3900003</v>
      </c>
      <c r="J47" s="16"/>
      <c r="K47" s="16"/>
      <c r="L47" s="16">
        <v>4367204963.2699995</v>
      </c>
      <c r="M47" s="16"/>
      <c r="N47" s="16"/>
      <c r="O47" s="16">
        <v>4549203530.3500004</v>
      </c>
      <c r="P47" s="16"/>
      <c r="Q47" s="16"/>
      <c r="R47" s="16">
        <v>4880359590.1199999</v>
      </c>
      <c r="S47" s="16"/>
      <c r="T47" s="16"/>
      <c r="U47" s="16">
        <v>5189451785.71</v>
      </c>
      <c r="V47" s="16"/>
      <c r="W47" s="16"/>
      <c r="X47" s="16">
        <v>5530674175.1500006</v>
      </c>
      <c r="Y47" s="16"/>
      <c r="Z47" s="16"/>
      <c r="AA47" s="16">
        <v>5833031844.8600006</v>
      </c>
      <c r="AB47" s="16"/>
      <c r="AC47" s="16"/>
      <c r="AD47" s="27">
        <v>6183899414.3900003</v>
      </c>
      <c r="AE47" s="16"/>
      <c r="AF47" s="16"/>
      <c r="AG47" s="27">
        <v>6183899414.3900003</v>
      </c>
      <c r="AH47" s="1" t="s">
        <v>8</v>
      </c>
    </row>
    <row r="48" spans="1:34" x14ac:dyDescent="0.2">
      <c r="A48" s="12" t="s">
        <v>51</v>
      </c>
      <c r="B48" s="16"/>
      <c r="C48" s="16">
        <v>840351992.07000005</v>
      </c>
      <c r="D48" s="16"/>
      <c r="E48" s="16"/>
      <c r="F48" s="16">
        <v>655231705.89999998</v>
      </c>
      <c r="G48" s="16"/>
      <c r="H48" s="16"/>
      <c r="I48" s="16">
        <v>1435169340.0799999</v>
      </c>
      <c r="J48" s="16"/>
      <c r="K48" s="16"/>
      <c r="L48" s="16">
        <v>503117813</v>
      </c>
      <c r="M48" s="16"/>
      <c r="N48" s="16"/>
      <c r="O48" s="16">
        <v>823725850</v>
      </c>
      <c r="P48" s="16"/>
      <c r="Q48" s="16"/>
      <c r="R48" s="16">
        <v>624907064</v>
      </c>
      <c r="S48" s="16"/>
      <c r="T48" s="16">
        <v>441677880</v>
      </c>
      <c r="U48" s="16"/>
      <c r="V48" s="16"/>
      <c r="W48" s="16"/>
      <c r="X48" s="16">
        <v>2597934555</v>
      </c>
      <c r="Y48" s="16"/>
      <c r="Z48" s="16"/>
      <c r="AA48" s="16">
        <v>1126457889</v>
      </c>
      <c r="AB48" s="16"/>
      <c r="AC48" s="16"/>
      <c r="AD48" s="27">
        <v>2627950852</v>
      </c>
      <c r="AE48" s="16"/>
      <c r="AF48" s="16"/>
      <c r="AG48" s="27">
        <v>2627950852</v>
      </c>
      <c r="AH48" s="1" t="s">
        <v>9</v>
      </c>
    </row>
    <row r="49" spans="1:51" x14ac:dyDescent="0.2">
      <c r="A49" s="12" t="s">
        <v>10</v>
      </c>
      <c r="B49" s="16"/>
      <c r="C49" s="16">
        <v>52381236.279999733</v>
      </c>
      <c r="D49" s="16"/>
      <c r="E49" s="16"/>
      <c r="F49" s="16">
        <v>42453377.740000486</v>
      </c>
      <c r="G49" s="16"/>
      <c r="H49" s="16"/>
      <c r="I49" s="16">
        <v>39799021.409999847</v>
      </c>
      <c r="J49" s="16"/>
      <c r="K49" s="16"/>
      <c r="L49" s="16">
        <v>45987635.25999999</v>
      </c>
      <c r="M49" s="16"/>
      <c r="N49" s="16"/>
      <c r="O49" s="16">
        <v>49358705.089999199</v>
      </c>
      <c r="P49" s="16"/>
      <c r="Q49" s="16"/>
      <c r="R49" s="16">
        <v>55263322.480000496</v>
      </c>
      <c r="S49" s="16"/>
      <c r="T49" s="16"/>
      <c r="U49" s="16">
        <v>55052952.519999512</v>
      </c>
      <c r="V49" s="16"/>
      <c r="W49" s="16"/>
      <c r="X49" s="16">
        <v>57966771.459999084</v>
      </c>
      <c r="Y49" s="16"/>
      <c r="Z49" s="16"/>
      <c r="AA49" s="16">
        <v>55504165.239999771</v>
      </c>
      <c r="AB49" s="16"/>
      <c r="AC49" s="16"/>
      <c r="AD49" s="27">
        <v>52801761.300000191</v>
      </c>
      <c r="AE49" s="16"/>
      <c r="AF49" s="16"/>
      <c r="AG49" s="27">
        <v>52801761.300000191</v>
      </c>
      <c r="AH49" s="1" t="s">
        <v>10</v>
      </c>
    </row>
    <row r="50" spans="1:51" x14ac:dyDescent="0.2">
      <c r="A50" s="12" t="s">
        <v>11</v>
      </c>
      <c r="B50" s="16">
        <v>1320622669.3599992</v>
      </c>
      <c r="C50" s="16">
        <v>1320622669.3599992</v>
      </c>
      <c r="D50" s="16">
        <v>1320622669.3599992</v>
      </c>
      <c r="E50" s="16">
        <v>1111340718.6499991</v>
      </c>
      <c r="F50" s="16">
        <v>1111340718.6499991</v>
      </c>
      <c r="G50" s="16">
        <v>1111340718.6499991</v>
      </c>
      <c r="H50" s="16">
        <v>1860365931.6200008</v>
      </c>
      <c r="I50" s="16">
        <v>1860365931.6200008</v>
      </c>
      <c r="J50" s="16">
        <v>1860365931.6200008</v>
      </c>
      <c r="K50" s="16"/>
      <c r="L50" s="16">
        <v>925688929.57999992</v>
      </c>
      <c r="M50" s="16">
        <v>925688929.57999992</v>
      </c>
      <c r="N50" s="16">
        <v>1269215161.1200001</v>
      </c>
      <c r="O50" s="16">
        <v>1269215161.1200001</v>
      </c>
      <c r="P50" s="16">
        <v>1269215161.1200001</v>
      </c>
      <c r="Q50" s="16">
        <v>1070628654.29</v>
      </c>
      <c r="R50" s="16">
        <v>1070628654.29</v>
      </c>
      <c r="S50" s="16">
        <v>1070628654.29</v>
      </c>
      <c r="T50" s="16">
        <v>90004325.199999809</v>
      </c>
      <c r="U50" s="16">
        <v>90004325.199999809</v>
      </c>
      <c r="V50" s="16"/>
      <c r="W50" s="16"/>
      <c r="X50" s="16">
        <v>3214744884.1999998</v>
      </c>
      <c r="Y50" s="16"/>
      <c r="Z50" s="16"/>
      <c r="AA50" s="16">
        <v>1656921058.1500006</v>
      </c>
      <c r="AB50" s="16"/>
      <c r="AC50" s="16"/>
      <c r="AD50" s="27">
        <v>3237623515.579998</v>
      </c>
      <c r="AE50" s="16"/>
      <c r="AF50" s="16"/>
      <c r="AG50" s="27">
        <v>3237623515.579998</v>
      </c>
      <c r="AH50" s="1" t="s">
        <v>11</v>
      </c>
    </row>
    <row r="51" spans="1:51" x14ac:dyDescent="0.2">
      <c r="A51" s="12" t="s">
        <v>12</v>
      </c>
      <c r="B51" s="16">
        <v>628853687.5199995</v>
      </c>
      <c r="C51" s="16">
        <v>628853687.5199995</v>
      </c>
      <c r="D51" s="16">
        <v>628853687.5199995</v>
      </c>
      <c r="E51" s="16">
        <v>612313200.35999918</v>
      </c>
      <c r="F51" s="16">
        <v>612313200.35999918</v>
      </c>
      <c r="G51" s="16">
        <v>612313200.35999918</v>
      </c>
      <c r="H51" s="16">
        <v>601175971.31000042</v>
      </c>
      <c r="I51" s="16">
        <v>601175971.31000042</v>
      </c>
      <c r="J51" s="16">
        <v>601175971.31000042</v>
      </c>
      <c r="K51" s="16"/>
      <c r="L51" s="16">
        <v>584743060.8499999</v>
      </c>
      <c r="M51" s="16">
        <v>584743060.8499999</v>
      </c>
      <c r="N51" s="16">
        <v>616824497.16000032</v>
      </c>
      <c r="O51" s="16">
        <v>616824497.16000032</v>
      </c>
      <c r="P51" s="16">
        <v>616824497.16000032</v>
      </c>
      <c r="Q51" s="16">
        <v>0</v>
      </c>
      <c r="R51" s="16">
        <v>697285736.73000002</v>
      </c>
      <c r="S51" s="16">
        <v>697285736.73000002</v>
      </c>
      <c r="T51" s="16">
        <v>830017114.73999977</v>
      </c>
      <c r="U51" s="16">
        <v>830017114.73999977</v>
      </c>
      <c r="V51" s="16"/>
      <c r="W51" s="16"/>
      <c r="X51" s="16">
        <v>919397896.86000061</v>
      </c>
      <c r="Y51" s="16"/>
      <c r="Z51" s="16"/>
      <c r="AA51" s="16">
        <v>866370797.65000057</v>
      </c>
      <c r="AB51" s="16"/>
      <c r="AC51" s="16"/>
      <c r="AD51" s="27">
        <v>931586728.52999973</v>
      </c>
      <c r="AE51" s="16"/>
      <c r="AF51" s="16"/>
      <c r="AG51" s="27">
        <v>931586728.52999973</v>
      </c>
      <c r="AH51" s="1" t="s">
        <v>12</v>
      </c>
    </row>
    <row r="52" spans="1:51" x14ac:dyDescent="0.2">
      <c r="A52" s="12" t="s">
        <v>50</v>
      </c>
      <c r="B52" s="16">
        <v>1.3835337932207605</v>
      </c>
      <c r="C52" s="16">
        <v>1.3835337932207605</v>
      </c>
      <c r="D52" s="16">
        <v>1.3835337932207605</v>
      </c>
      <c r="E52" s="16">
        <v>1.3055855858719578</v>
      </c>
      <c r="F52" s="16">
        <v>1.3055855858719578</v>
      </c>
      <c r="G52" s="16">
        <v>1.3055855858719578</v>
      </c>
      <c r="H52" s="16">
        <v>1.4826381136565532</v>
      </c>
      <c r="I52" s="16">
        <v>1.4826381136565532</v>
      </c>
      <c r="J52" s="16">
        <v>1.4826381136565532</v>
      </c>
      <c r="K52" s="16">
        <v>1.2319661069753141</v>
      </c>
      <c r="L52" s="16">
        <v>1.2319661069753141</v>
      </c>
      <c r="M52" s="16">
        <v>1.2319661069753141</v>
      </c>
      <c r="N52" s="16">
        <v>1.3056086864469911</v>
      </c>
      <c r="O52" s="16">
        <v>1.3056086864469911</v>
      </c>
      <c r="P52" s="16">
        <v>1.3056086864469911</v>
      </c>
      <c r="Q52" s="16">
        <v>1.2384526022810618</v>
      </c>
      <c r="R52" s="16">
        <v>1.2384526022810618</v>
      </c>
      <c r="S52" s="16">
        <v>1.2384526022810618</v>
      </c>
      <c r="T52" s="16">
        <v>1.0174613091450102</v>
      </c>
      <c r="U52" s="16">
        <v>1.0174613091450102</v>
      </c>
      <c r="V52" s="16">
        <v>1.0174613091450102</v>
      </c>
      <c r="W52" s="16">
        <v>1.6465917951715485</v>
      </c>
      <c r="X52" s="16">
        <v>1.6465917951715485</v>
      </c>
      <c r="Y52" s="16">
        <v>1.6465917951715485</v>
      </c>
      <c r="Z52" s="16">
        <v>1.309238248029533</v>
      </c>
      <c r="AA52" s="16">
        <v>1.309238248029533</v>
      </c>
      <c r="AB52" s="16">
        <v>1.309238248029533</v>
      </c>
      <c r="AC52" s="27">
        <v>1.5753700214264539</v>
      </c>
      <c r="AD52" s="27">
        <v>1.5753700214264539</v>
      </c>
      <c r="AE52" s="16"/>
      <c r="AF52" s="16"/>
      <c r="AG52" s="16">
        <v>1.5753700214264539</v>
      </c>
      <c r="AH52" s="1" t="s">
        <v>13</v>
      </c>
    </row>
    <row r="53" spans="1:51" x14ac:dyDescent="0.2">
      <c r="A53" s="12" t="s">
        <v>14</v>
      </c>
      <c r="B53" s="16">
        <v>1.1939507045003055</v>
      </c>
      <c r="C53" s="16">
        <v>1.1939507045003055</v>
      </c>
      <c r="D53" s="16">
        <v>1.1939507045003055</v>
      </c>
      <c r="E53" s="16">
        <v>1.1780963859136404</v>
      </c>
      <c r="F53" s="16">
        <v>1.1780963859136404</v>
      </c>
      <c r="G53" s="16">
        <v>1.1780963859136404</v>
      </c>
      <c r="H53" s="16">
        <v>1.1652127482245895</v>
      </c>
      <c r="I53" s="16">
        <v>1.1652127482245895</v>
      </c>
      <c r="J53" s="16">
        <v>1.1652127482245895</v>
      </c>
      <c r="K53" s="16">
        <v>1.1545932453347076</v>
      </c>
      <c r="L53" s="16">
        <v>1.1545932453347076</v>
      </c>
      <c r="M53" s="16">
        <v>1.1545932453347076</v>
      </c>
      <c r="N53" s="16">
        <v>1.1568578440567119</v>
      </c>
      <c r="O53" s="16">
        <v>1.1568578440567119</v>
      </c>
      <c r="P53" s="16">
        <v>1.1568578440567119</v>
      </c>
      <c r="Q53" s="16">
        <v>1.1666921888469441</v>
      </c>
      <c r="R53" s="16">
        <v>1.1666921888469441</v>
      </c>
      <c r="S53" s="16">
        <v>1.1666921888469441</v>
      </c>
      <c r="T53" s="16">
        <v>1.19039558506684</v>
      </c>
      <c r="U53" s="16">
        <v>1.19039558506684</v>
      </c>
      <c r="V53" s="16">
        <v>1.19039558506684</v>
      </c>
      <c r="W53" s="16">
        <v>1.1993803540222796</v>
      </c>
      <c r="X53" s="16">
        <v>1.1993803540222796</v>
      </c>
      <c r="Y53" s="16">
        <v>1.1993803540222796</v>
      </c>
      <c r="Z53" s="16">
        <v>1.1744372707166479</v>
      </c>
      <c r="AA53" s="16">
        <v>1.1744372707166479</v>
      </c>
      <c r="AB53" s="16">
        <v>1.1744372707166479</v>
      </c>
      <c r="AC53" s="27">
        <v>1.1773669589470499</v>
      </c>
      <c r="AD53" s="27">
        <v>1.1773669589470499</v>
      </c>
      <c r="AE53" s="16"/>
      <c r="AF53" s="16"/>
      <c r="AG53" s="16">
        <v>1.1773669589470499</v>
      </c>
      <c r="AH53" s="1" t="s">
        <v>14</v>
      </c>
    </row>
    <row r="54" spans="1:51" ht="12.75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T54" s="20">
        <f>AP61-AO58</f>
        <v>-439821112.31999999</v>
      </c>
    </row>
    <row r="55" spans="1:51" ht="10.5" hidden="1" customHeight="1" x14ac:dyDescent="0.2">
      <c r="A55" s="13"/>
      <c r="B55" s="4"/>
      <c r="D55" s="4"/>
    </row>
    <row r="56" spans="1:51" hidden="1" x14ac:dyDescent="0.2">
      <c r="A56" s="14" t="s">
        <v>5</v>
      </c>
      <c r="B56" s="15" t="s">
        <v>15</v>
      </c>
      <c r="C56" s="15" t="s">
        <v>16</v>
      </c>
      <c r="D56" s="15"/>
      <c r="E56" s="15" t="s">
        <v>15</v>
      </c>
      <c r="F56" s="15" t="s">
        <v>17</v>
      </c>
      <c r="G56" s="15"/>
      <c r="H56" s="15" t="s">
        <v>15</v>
      </c>
      <c r="I56" s="15" t="s">
        <v>18</v>
      </c>
      <c r="J56" s="15"/>
      <c r="K56" s="15" t="s">
        <v>15</v>
      </c>
      <c r="L56" s="15" t="s">
        <v>19</v>
      </c>
      <c r="M56" s="15"/>
      <c r="N56" s="15" t="s">
        <v>15</v>
      </c>
      <c r="O56" s="15" t="s">
        <v>20</v>
      </c>
      <c r="P56" s="15"/>
      <c r="Q56" s="15" t="s">
        <v>15</v>
      </c>
      <c r="R56" s="15" t="s">
        <v>21</v>
      </c>
      <c r="S56" s="15"/>
      <c r="T56" s="15" t="s">
        <v>15</v>
      </c>
      <c r="U56" s="15" t="s">
        <v>22</v>
      </c>
      <c r="V56" s="15"/>
      <c r="W56" s="15" t="s">
        <v>15</v>
      </c>
      <c r="X56" s="15" t="s">
        <v>23</v>
      </c>
      <c r="Y56" s="15"/>
      <c r="Z56" s="15" t="s">
        <v>15</v>
      </c>
      <c r="AA56" s="15" t="s">
        <v>24</v>
      </c>
      <c r="AB56" s="15"/>
      <c r="AC56" s="15" t="s">
        <v>15</v>
      </c>
      <c r="AD56" s="15" t="s">
        <v>25</v>
      </c>
      <c r="AE56" s="15"/>
      <c r="AF56" s="15" t="s">
        <v>15</v>
      </c>
      <c r="AG56" s="15" t="s">
        <v>26</v>
      </c>
      <c r="AH56" s="15"/>
      <c r="AI56" s="15" t="s">
        <v>15</v>
      </c>
      <c r="AJ56" s="15" t="s">
        <v>28</v>
      </c>
      <c r="AK56" s="15"/>
      <c r="AL56" s="15" t="s">
        <v>29</v>
      </c>
      <c r="AM56" s="15" t="s">
        <v>30</v>
      </c>
      <c r="AN56" s="15"/>
      <c r="AO56" s="15" t="s">
        <v>29</v>
      </c>
      <c r="AP56" s="15" t="s">
        <v>32</v>
      </c>
      <c r="AQ56" s="15"/>
      <c r="AR56" s="25" t="s">
        <v>29</v>
      </c>
      <c r="AS56" s="25" t="s">
        <v>46</v>
      </c>
      <c r="AX56" s="15">
        <v>2020</v>
      </c>
    </row>
    <row r="57" spans="1:51" hidden="1" x14ac:dyDescent="0.2">
      <c r="A57" s="12" t="s">
        <v>6</v>
      </c>
      <c r="B57" s="16">
        <v>2130661599.2100003</v>
      </c>
      <c r="C57" s="16"/>
      <c r="D57" s="16"/>
      <c r="E57" s="16">
        <v>2229720094.4199991</v>
      </c>
      <c r="F57" s="16"/>
      <c r="G57" s="16"/>
      <c r="H57" s="16">
        <v>2353657794.5300002</v>
      </c>
      <c r="I57" s="16"/>
      <c r="J57" s="16"/>
      <c r="K57" s="16">
        <v>2495722786.3800006</v>
      </c>
      <c r="L57" s="16"/>
      <c r="M57" s="16"/>
      <c r="N57" s="16">
        <v>2708496732.3199992</v>
      </c>
      <c r="O57" s="16"/>
      <c r="P57" s="16"/>
      <c r="Q57" s="16">
        <v>2849469546.21</v>
      </c>
      <c r="R57" s="16"/>
      <c r="S57" s="16"/>
      <c r="T57" s="16">
        <v>3030246757.71</v>
      </c>
      <c r="U57" s="16"/>
      <c r="V57" s="16"/>
      <c r="W57" s="16">
        <v>3242337732.8800006</v>
      </c>
      <c r="X57" s="16"/>
      <c r="Y57" s="16"/>
      <c r="Z57" s="16">
        <v>3438100089.5599999</v>
      </c>
      <c r="AA57" s="16"/>
      <c r="AB57" s="16"/>
      <c r="AC57" s="16">
        <v>3638798929.0799999</v>
      </c>
      <c r="AD57" s="16"/>
      <c r="AE57" s="16"/>
      <c r="AF57" s="16">
        <v>3782461902.4199996</v>
      </c>
      <c r="AG57" s="16"/>
      <c r="AH57" s="16"/>
      <c r="AI57" s="16">
        <v>3932379033.1900001</v>
      </c>
      <c r="AJ57" s="16"/>
      <c r="AK57" s="16"/>
      <c r="AL57" s="16">
        <v>4183073853.3899999</v>
      </c>
      <c r="AM57" s="16"/>
      <c r="AN57" s="16"/>
      <c r="AO57" s="16">
        <v>4359434670.9700003</v>
      </c>
      <c r="AP57" s="16"/>
      <c r="AQ57" s="16"/>
      <c r="AR57" s="16">
        <v>4966661047.21</v>
      </c>
      <c r="AS57" s="16"/>
      <c r="AX57" s="16">
        <v>4966661047.21</v>
      </c>
      <c r="AY57" s="1" t="s">
        <v>6</v>
      </c>
    </row>
    <row r="58" spans="1:51" hidden="1" x14ac:dyDescent="0.2">
      <c r="A58" s="12" t="s">
        <v>33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>
        <v>441677880</v>
      </c>
      <c r="AP58" s="16"/>
      <c r="AQ58" s="16"/>
      <c r="AR58" s="16"/>
      <c r="AS58" s="16"/>
      <c r="AX58" s="16">
        <v>391411793.73999977</v>
      </c>
    </row>
    <row r="59" spans="1:51" hidden="1" x14ac:dyDescent="0.2">
      <c r="A59" s="12" t="s">
        <v>7</v>
      </c>
      <c r="B59" s="16">
        <v>133826939.3900001</v>
      </c>
      <c r="C59" s="16"/>
      <c r="D59" s="16"/>
      <c r="E59" s="16">
        <v>158402621.4829998</v>
      </c>
      <c r="F59" s="16"/>
      <c r="G59" s="16"/>
      <c r="H59" s="16">
        <v>133539143.49000025</v>
      </c>
      <c r="I59" s="16"/>
      <c r="J59" s="16"/>
      <c r="K59" s="16">
        <v>145107802.78000069</v>
      </c>
      <c r="L59" s="16"/>
      <c r="M59" s="16"/>
      <c r="N59" s="16">
        <v>156759706.83999968</v>
      </c>
      <c r="O59" s="16"/>
      <c r="P59" s="16"/>
      <c r="Q59" s="16">
        <v>171170711.8399992</v>
      </c>
      <c r="R59" s="16"/>
      <c r="S59" s="16"/>
      <c r="T59" s="16">
        <v>179906819.53000069</v>
      </c>
      <c r="U59" s="16"/>
      <c r="V59" s="16"/>
      <c r="W59" s="16">
        <v>200964246.50999975</v>
      </c>
      <c r="X59" s="16"/>
      <c r="Y59" s="16"/>
      <c r="Z59" s="16">
        <v>198657565.3499999</v>
      </c>
      <c r="AA59" s="16"/>
      <c r="AB59" s="16"/>
      <c r="AC59" s="16">
        <v>215778401.17999983</v>
      </c>
      <c r="AD59" s="16"/>
      <c r="AE59" s="16"/>
      <c r="AF59" s="16">
        <v>208159579.53000021</v>
      </c>
      <c r="AG59" s="16"/>
      <c r="AH59" s="16"/>
      <c r="AI59" s="16">
        <v>220693891.13000011</v>
      </c>
      <c r="AJ59" s="16"/>
      <c r="AK59" s="16"/>
      <c r="AL59" s="16">
        <f>4489901322.31-AL57</f>
        <v>306827468.92000055</v>
      </c>
      <c r="AM59" s="16"/>
      <c r="AN59" s="16"/>
      <c r="AO59" s="16">
        <f>5154500413.03-AO57-AO58</f>
        <v>353387862.05999947</v>
      </c>
      <c r="AP59" s="16"/>
      <c r="AQ59" s="16"/>
      <c r="AR59" s="16">
        <v>391411793.73999977</v>
      </c>
      <c r="AS59" s="16"/>
      <c r="AX59" s="16">
        <v>5833031844.8600006</v>
      </c>
      <c r="AY59" s="1" t="s">
        <v>7</v>
      </c>
    </row>
    <row r="60" spans="1:51" hidden="1" x14ac:dyDescent="0.2">
      <c r="A60" s="12" t="s">
        <v>8</v>
      </c>
      <c r="B60" s="16"/>
      <c r="C60" s="16">
        <v>2584515728.1500006</v>
      </c>
      <c r="D60" s="16"/>
      <c r="E60" s="16"/>
      <c r="F60" s="16">
        <v>2766302363.5899997</v>
      </c>
      <c r="G60" s="16"/>
      <c r="H60" s="16"/>
      <c r="I60" s="16">
        <v>3006754105.6700006</v>
      </c>
      <c r="J60" s="16"/>
      <c r="K60" s="16"/>
      <c r="L60" s="16">
        <v>3252286232.4700003</v>
      </c>
      <c r="M60" s="16"/>
      <c r="N60" s="16"/>
      <c r="O60" s="16">
        <v>3345911359.6099997</v>
      </c>
      <c r="P60" s="16"/>
      <c r="Q60" s="16"/>
      <c r="R60" s="16">
        <v>3485154868.4200001</v>
      </c>
      <c r="S60" s="16"/>
      <c r="T60" s="16"/>
      <c r="U60" s="16">
        <v>3660943750.46</v>
      </c>
      <c r="V60" s="16"/>
      <c r="W60" s="16"/>
      <c r="X60" s="16">
        <v>3871191420.4000001</v>
      </c>
      <c r="Y60" s="16"/>
      <c r="Z60" s="16"/>
      <c r="AA60" s="16">
        <v>4050413289.9199991</v>
      </c>
      <c r="AB60" s="16"/>
      <c r="AC60" s="16"/>
      <c r="AD60" s="16">
        <v>4239974900.3900003</v>
      </c>
      <c r="AE60" s="16"/>
      <c r="AF60" s="16"/>
      <c r="AG60" s="16">
        <v>4367204963.2699995</v>
      </c>
      <c r="AH60" s="16"/>
      <c r="AI60" s="16"/>
      <c r="AJ60" s="16">
        <v>4549203530.3500004</v>
      </c>
      <c r="AK60" s="16"/>
      <c r="AL60" s="16"/>
      <c r="AM60" s="16">
        <f>3254054987.48+1626304602.64</f>
        <v>4880359590.1199999</v>
      </c>
      <c r="AN60" s="16"/>
      <c r="AO60" s="16"/>
      <c r="AP60" s="16">
        <f>3460210419.6+1729241366.11</f>
        <v>5189451785.71</v>
      </c>
      <c r="AQ60" s="16"/>
      <c r="AR60" s="16"/>
      <c r="AS60" s="16">
        <v>5833031844.8600006</v>
      </c>
      <c r="AX60" s="16">
        <v>1126457889</v>
      </c>
      <c r="AY60" s="1" t="s">
        <v>8</v>
      </c>
    </row>
    <row r="61" spans="1:51" hidden="1" x14ac:dyDescent="0.2">
      <c r="A61" s="12" t="s">
        <v>34</v>
      </c>
      <c r="B61" s="16"/>
      <c r="C61" s="16">
        <v>138292910.32999998</v>
      </c>
      <c r="D61" s="16"/>
      <c r="E61" s="16"/>
      <c r="F61" s="16">
        <v>199352473.53</v>
      </c>
      <c r="G61" s="16"/>
      <c r="H61" s="16"/>
      <c r="I61" s="16">
        <v>266583860.64000002</v>
      </c>
      <c r="J61" s="16"/>
      <c r="K61" s="16"/>
      <c r="L61" s="16">
        <v>206003173.40000001</v>
      </c>
      <c r="M61" s="16"/>
      <c r="N61" s="16"/>
      <c r="O61" s="16">
        <v>343749626.07999998</v>
      </c>
      <c r="P61" s="16"/>
      <c r="Q61" s="16"/>
      <c r="R61" s="16">
        <v>508019849.43000001</v>
      </c>
      <c r="S61" s="16"/>
      <c r="T61" s="16"/>
      <c r="U61" s="16">
        <v>76514981.530000001</v>
      </c>
      <c r="V61" s="16"/>
      <c r="W61" s="16"/>
      <c r="X61" s="16">
        <v>858597639.28000009</v>
      </c>
      <c r="Y61" s="16"/>
      <c r="Z61" s="16"/>
      <c r="AA61" s="16">
        <v>664484804.90999997</v>
      </c>
      <c r="AB61" s="16"/>
      <c r="AC61" s="16"/>
      <c r="AD61" s="16">
        <v>1443184764.27</v>
      </c>
      <c r="AE61" s="16"/>
      <c r="AF61" s="16"/>
      <c r="AG61" s="16">
        <v>515369243.97000003</v>
      </c>
      <c r="AH61" s="16"/>
      <c r="AI61" s="16"/>
      <c r="AJ61" s="16">
        <v>829686308.57000005</v>
      </c>
      <c r="AK61" s="16"/>
      <c r="AL61" s="16"/>
      <c r="AM61" s="16">
        <v>627573052.35000002</v>
      </c>
      <c r="AN61" s="16"/>
      <c r="AO61" s="16"/>
      <c r="AP61" s="16">
        <v>1856767.68</v>
      </c>
      <c r="AQ61" s="16"/>
      <c r="AR61" s="16"/>
      <c r="AS61" s="16">
        <v>1126457889</v>
      </c>
      <c r="AX61" s="16">
        <v>55504165.239999771</v>
      </c>
      <c r="AY61" s="1" t="s">
        <v>9</v>
      </c>
    </row>
    <row r="62" spans="1:51" hidden="1" x14ac:dyDescent="0.2">
      <c r="A62" s="12" t="s">
        <v>10</v>
      </c>
      <c r="B62" s="16"/>
      <c r="C62" s="16">
        <v>75761792.480000019</v>
      </c>
      <c r="D62" s="16"/>
      <c r="E62" s="16"/>
      <c r="F62" s="16">
        <v>57838800.070000172</v>
      </c>
      <c r="G62" s="16"/>
      <c r="H62" s="16"/>
      <c r="I62" s="16">
        <v>30417023.010000706</v>
      </c>
      <c r="J62" s="16"/>
      <c r="K62" s="16"/>
      <c r="L62" s="16">
        <v>33136595.130000114</v>
      </c>
      <c r="M62" s="16"/>
      <c r="N62" s="16"/>
      <c r="O62" s="16">
        <v>32729432.949999809</v>
      </c>
      <c r="P62" s="16"/>
      <c r="Q62" s="16"/>
      <c r="R62" s="16">
        <v>34291181.759999752</v>
      </c>
      <c r="S62" s="16"/>
      <c r="T62" s="16"/>
      <c r="U62" s="16">
        <v>33532668.110000134</v>
      </c>
      <c r="V62" s="16"/>
      <c r="W62" s="16"/>
      <c r="X62" s="16">
        <v>34135589.069999695</v>
      </c>
      <c r="Y62" s="16"/>
      <c r="Z62" s="16"/>
      <c r="AA62" s="16">
        <v>33200278.730000496</v>
      </c>
      <c r="AB62" s="16"/>
      <c r="AC62" s="16"/>
      <c r="AD62" s="16">
        <v>31783597.21999979</v>
      </c>
      <c r="AE62" s="16"/>
      <c r="AF62" s="16"/>
      <c r="AG62" s="16">
        <v>33736204.289999962</v>
      </c>
      <c r="AH62" s="16"/>
      <c r="AI62" s="16"/>
      <c r="AJ62" s="16">
        <v>46398246.519999146</v>
      </c>
      <c r="AK62" s="16"/>
      <c r="AL62" s="16"/>
      <c r="AM62" s="16">
        <f>5560529976.6-AM60-AM61</f>
        <v>52597334.130000472</v>
      </c>
      <c r="AN62" s="16"/>
      <c r="AO62" s="16"/>
      <c r="AP62" s="16">
        <f>5244504738.23-AP60-AP61</f>
        <v>53196184.839999504</v>
      </c>
      <c r="AQ62" s="16"/>
      <c r="AR62" s="16"/>
      <c r="AS62" s="16">
        <v>55504165.239999771</v>
      </c>
      <c r="AX62" s="16">
        <v>1656921058.1500006</v>
      </c>
      <c r="AY62" s="1" t="s">
        <v>10</v>
      </c>
    </row>
    <row r="63" spans="1:51" hidden="1" x14ac:dyDescent="0.2">
      <c r="A63" s="12" t="s">
        <v>11</v>
      </c>
      <c r="B63" s="16">
        <v>534081892.36000037</v>
      </c>
      <c r="C63" s="16">
        <v>534081892.36000037</v>
      </c>
      <c r="D63" s="16">
        <v>534081892.36000037</v>
      </c>
      <c r="E63" s="16">
        <v>635370921.28700113</v>
      </c>
      <c r="F63" s="16">
        <v>635370921.28700113</v>
      </c>
      <c r="G63" s="16">
        <v>635370921.28700113</v>
      </c>
      <c r="H63" s="16">
        <v>816558051.30000067</v>
      </c>
      <c r="I63" s="16">
        <v>816558051.30000067</v>
      </c>
      <c r="J63" s="16">
        <v>816558051.30000067</v>
      </c>
      <c r="K63" s="16">
        <v>850595411.8399992</v>
      </c>
      <c r="L63" s="16">
        <v>850595411.8399992</v>
      </c>
      <c r="M63" s="16">
        <v>850595411.8399992</v>
      </c>
      <c r="N63" s="16">
        <v>857133979.4800005</v>
      </c>
      <c r="O63" s="16">
        <v>857133979.4800005</v>
      </c>
      <c r="P63" s="16">
        <v>857133979.4800005</v>
      </c>
      <c r="Q63" s="16">
        <v>1006825641.5600004</v>
      </c>
      <c r="R63" s="16">
        <v>1006825641.5600004</v>
      </c>
      <c r="S63" s="16">
        <v>1006825641.5600004</v>
      </c>
      <c r="T63" s="16">
        <v>560837822.85999966</v>
      </c>
      <c r="U63" s="16">
        <v>560837822.85999966</v>
      </c>
      <c r="V63" s="16">
        <v>560837822.85999966</v>
      </c>
      <c r="W63" s="16">
        <v>1320622669.3599992</v>
      </c>
      <c r="X63" s="16">
        <v>1320622669.3599992</v>
      </c>
      <c r="Y63" s="16">
        <v>1320622669.3599992</v>
      </c>
      <c r="Z63" s="16">
        <v>1111340718.6499991</v>
      </c>
      <c r="AA63" s="16">
        <v>1111340718.6499991</v>
      </c>
      <c r="AB63" s="16">
        <v>1111340718.6499991</v>
      </c>
      <c r="AC63" s="16">
        <v>1860365931.6200008</v>
      </c>
      <c r="AD63" s="16">
        <v>1860365931.6200008</v>
      </c>
      <c r="AE63" s="16">
        <v>1860365931.6200008</v>
      </c>
      <c r="AF63" s="16"/>
      <c r="AG63" s="16">
        <v>925688929.57999992</v>
      </c>
      <c r="AH63" s="16">
        <v>925688929.57999992</v>
      </c>
      <c r="AI63" s="16">
        <v>1269215161.1200001</v>
      </c>
      <c r="AJ63" s="16">
        <v>1269215161.1200001</v>
      </c>
      <c r="AK63" s="16">
        <v>1269215161.1200001</v>
      </c>
      <c r="AL63" s="16">
        <f>1040645228.13+29983426.16</f>
        <v>1070628654.29</v>
      </c>
      <c r="AM63" s="16">
        <f>1040645228.13+29983426.16</f>
        <v>1070628654.29</v>
      </c>
      <c r="AN63" s="16"/>
      <c r="AO63" s="16"/>
      <c r="AP63" s="16">
        <f>AP60+AP61+AP62-AO57-AO59</f>
        <v>531682205.19999981</v>
      </c>
      <c r="AQ63" s="16"/>
      <c r="AR63" s="16"/>
      <c r="AS63" s="16">
        <v>1656921058.1500006</v>
      </c>
      <c r="AX63" s="16">
        <v>866370797.65000057</v>
      </c>
      <c r="AY63" s="1" t="s">
        <v>11</v>
      </c>
    </row>
    <row r="64" spans="1:51" hidden="1" x14ac:dyDescent="0.2">
      <c r="A64" s="12" t="s">
        <v>12</v>
      </c>
      <c r="B64" s="16">
        <v>453854128.9400003</v>
      </c>
      <c r="C64" s="16">
        <v>453854128.9400003</v>
      </c>
      <c r="D64" s="16">
        <v>453854128.9400003</v>
      </c>
      <c r="E64" s="16">
        <v>536582269.17000055</v>
      </c>
      <c r="F64" s="16">
        <v>536582269.17000055</v>
      </c>
      <c r="G64" s="16">
        <v>536582269.17000055</v>
      </c>
      <c r="H64" s="16">
        <v>653096311.14000034</v>
      </c>
      <c r="I64" s="16">
        <v>653096311.14000034</v>
      </c>
      <c r="J64" s="16">
        <v>653096311.14000034</v>
      </c>
      <c r="K64" s="16">
        <v>756563446.08999968</v>
      </c>
      <c r="L64" s="16">
        <v>756563446.08999968</v>
      </c>
      <c r="M64" s="16">
        <v>756563446.08999968</v>
      </c>
      <c r="N64" s="16">
        <v>637414627.29000044</v>
      </c>
      <c r="O64" s="16">
        <v>637414627.29000044</v>
      </c>
      <c r="P64" s="16">
        <v>637414627.29000044</v>
      </c>
      <c r="Q64" s="16">
        <v>635685322.21000004</v>
      </c>
      <c r="R64" s="16">
        <v>635685322.21000004</v>
      </c>
      <c r="S64" s="16">
        <v>635685322.21000004</v>
      </c>
      <c r="T64" s="16">
        <v>630696992.75</v>
      </c>
      <c r="U64" s="16">
        <v>630696992.75</v>
      </c>
      <c r="V64" s="16">
        <v>630696992.75</v>
      </c>
      <c r="W64" s="16">
        <v>628853687.5199995</v>
      </c>
      <c r="X64" s="16">
        <v>628853687.5199995</v>
      </c>
      <c r="Y64" s="16">
        <v>628853687.5199995</v>
      </c>
      <c r="Z64" s="16">
        <v>612313200.35999918</v>
      </c>
      <c r="AA64" s="16">
        <v>612313200.35999918</v>
      </c>
      <c r="AB64" s="16">
        <v>612313200.35999918</v>
      </c>
      <c r="AC64" s="16">
        <v>601175971.31000042</v>
      </c>
      <c r="AD64" s="16">
        <v>601175971.31000042</v>
      </c>
      <c r="AE64" s="16">
        <v>601175971.31000042</v>
      </c>
      <c r="AF64" s="16"/>
      <c r="AG64" s="16">
        <v>584743060.8499999</v>
      </c>
      <c r="AH64" s="16">
        <v>584743060.8499999</v>
      </c>
      <c r="AI64" s="16">
        <v>616824497.16000032</v>
      </c>
      <c r="AJ64" s="16">
        <v>616824497.16000032</v>
      </c>
      <c r="AK64" s="16">
        <v>616824497.16000032</v>
      </c>
      <c r="AL64" s="16">
        <f>AL60-AK57</f>
        <v>0</v>
      </c>
      <c r="AM64" s="16">
        <f>AM60-AL57</f>
        <v>697285736.73000002</v>
      </c>
      <c r="AN64" s="16"/>
      <c r="AO64" s="16"/>
      <c r="AP64" s="16">
        <f>AP60-AO57</f>
        <v>830017114.73999977</v>
      </c>
      <c r="AQ64" s="16"/>
      <c r="AR64" s="16"/>
      <c r="AS64" s="16">
        <v>866370797.65000057</v>
      </c>
      <c r="AX64" s="16">
        <v>1.309238248029533</v>
      </c>
      <c r="AY64" s="1" t="s">
        <v>12</v>
      </c>
    </row>
    <row r="65" spans="1:51" hidden="1" x14ac:dyDescent="0.2">
      <c r="A65" s="12" t="s">
        <v>50</v>
      </c>
      <c r="B65" s="16">
        <v>1.2358510026684399</v>
      </c>
      <c r="C65" s="16">
        <v>1.2358510026684399</v>
      </c>
      <c r="D65" s="16">
        <v>1.2358510026684399</v>
      </c>
      <c r="E65" s="16">
        <v>1.2660545528317853</v>
      </c>
      <c r="F65" s="16">
        <v>1.2660545528317853</v>
      </c>
      <c r="G65" s="16">
        <v>1.2660545528317853</v>
      </c>
      <c r="H65" s="16">
        <v>1.3283045418791981</v>
      </c>
      <c r="I65" s="16">
        <v>1.3283045418791981</v>
      </c>
      <c r="J65" s="16">
        <v>1.3283045418791981</v>
      </c>
      <c r="K65" s="16">
        <v>1.3220938955082906</v>
      </c>
      <c r="L65" s="16">
        <v>1.3220938955082906</v>
      </c>
      <c r="M65" s="16">
        <v>1.3220938955082906</v>
      </c>
      <c r="N65" s="16">
        <v>1.2991473879145299</v>
      </c>
      <c r="O65" s="16">
        <v>1.2991473879145299</v>
      </c>
      <c r="P65" s="16">
        <v>1.2991473879145299</v>
      </c>
      <c r="Q65" s="16">
        <v>1.3333153091887762</v>
      </c>
      <c r="R65" s="16">
        <v>1.3333153091887762</v>
      </c>
      <c r="S65" s="16">
        <v>1.3333153091887762</v>
      </c>
      <c r="T65" s="16">
        <v>1.174707474071129</v>
      </c>
      <c r="U65" s="16">
        <v>1.174707474071129</v>
      </c>
      <c r="V65" s="16">
        <v>1.174707474071129</v>
      </c>
      <c r="W65" s="16">
        <v>1.3835337932207605</v>
      </c>
      <c r="X65" s="16">
        <v>1.3835337932207605</v>
      </c>
      <c r="Y65" s="16">
        <v>1.3835337932207605</v>
      </c>
      <c r="Z65" s="16">
        <v>1.3055855858719578</v>
      </c>
      <c r="AA65" s="16">
        <v>1.3055855858719578</v>
      </c>
      <c r="AB65" s="16">
        <v>1.3055855858719578</v>
      </c>
      <c r="AC65" s="16">
        <v>1.4826381136565532</v>
      </c>
      <c r="AD65" s="16">
        <v>1.4826381136565532</v>
      </c>
      <c r="AE65" s="16">
        <v>1.4826381136565532</v>
      </c>
      <c r="AF65" s="16">
        <v>1.2319661069753141</v>
      </c>
      <c r="AG65" s="16">
        <v>1.2319661069753141</v>
      </c>
      <c r="AH65" s="16">
        <v>1.2319661069753141</v>
      </c>
      <c r="AI65" s="16">
        <v>1.3056086864469911</v>
      </c>
      <c r="AJ65" s="16">
        <v>1.3056086864469911</v>
      </c>
      <c r="AK65" s="16">
        <v>1.3056086864469911</v>
      </c>
      <c r="AL65" s="16">
        <v>1.2384526022810618</v>
      </c>
      <c r="AM65" s="16">
        <f>(AM62+AM61+AM60)/(AL57+AL59)</f>
        <v>1.2384526022810618</v>
      </c>
      <c r="AN65" s="16"/>
      <c r="AO65" s="16"/>
      <c r="AP65" s="16">
        <f>(AP62+AP61+AP60)/(AO57+AO59)</f>
        <v>1.1128160887607552</v>
      </c>
      <c r="AQ65" s="16"/>
      <c r="AR65" s="16"/>
      <c r="AS65" s="16">
        <v>1.309238248029533</v>
      </c>
      <c r="AX65" s="16">
        <v>1.1744372707166479</v>
      </c>
      <c r="AY65" s="1" t="s">
        <v>13</v>
      </c>
    </row>
    <row r="66" spans="1:51" hidden="1" x14ac:dyDescent="0.2">
      <c r="A66" s="12" t="s">
        <v>14</v>
      </c>
      <c r="B66" s="16">
        <v>1.2130108925360454</v>
      </c>
      <c r="C66" s="16">
        <v>1.2130108925360454</v>
      </c>
      <c r="D66" s="16">
        <v>1.2130108925360454</v>
      </c>
      <c r="E66" s="16">
        <v>1.2406500576071535</v>
      </c>
      <c r="F66" s="16">
        <v>1.2406500576071535</v>
      </c>
      <c r="G66" s="16">
        <v>1.2406500576071535</v>
      </c>
      <c r="H66" s="16">
        <v>1.2774814217503596</v>
      </c>
      <c r="I66" s="16">
        <v>1.2774814217503596</v>
      </c>
      <c r="J66" s="16">
        <v>1.2774814217503596</v>
      </c>
      <c r="K66" s="16">
        <v>1.3031440231338276</v>
      </c>
      <c r="L66" s="16">
        <v>1.3031440231338276</v>
      </c>
      <c r="M66" s="16">
        <v>1.3031440231338276</v>
      </c>
      <c r="N66" s="16">
        <v>1.2353388947026769</v>
      </c>
      <c r="O66" s="16">
        <v>1.2353388947026769</v>
      </c>
      <c r="P66" s="16">
        <v>1.2353388947026769</v>
      </c>
      <c r="Q66" s="16">
        <v>1.2230890037254503</v>
      </c>
      <c r="R66" s="16">
        <v>1.2230890037254503</v>
      </c>
      <c r="S66" s="16">
        <v>1.2230890037254503</v>
      </c>
      <c r="T66" s="16">
        <v>1.2081338726442947</v>
      </c>
      <c r="U66" s="16">
        <v>1.2081338726442947</v>
      </c>
      <c r="V66" s="16">
        <v>1.2081338726442947</v>
      </c>
      <c r="W66" s="16">
        <v>1.1939507045003055</v>
      </c>
      <c r="X66" s="16">
        <v>1.1939507045003055</v>
      </c>
      <c r="Y66" s="16">
        <v>1.1939507045003055</v>
      </c>
      <c r="Z66" s="16">
        <v>1.1780963859136404</v>
      </c>
      <c r="AA66" s="16">
        <v>1.1780963859136404</v>
      </c>
      <c r="AB66" s="16">
        <v>1.1780963859136404</v>
      </c>
      <c r="AC66" s="16">
        <v>1.1652127482245895</v>
      </c>
      <c r="AD66" s="16">
        <v>1.1652127482245895</v>
      </c>
      <c r="AE66" s="16">
        <v>1.1652127482245895</v>
      </c>
      <c r="AF66" s="16">
        <v>1.1545932453347076</v>
      </c>
      <c r="AG66" s="16">
        <v>1.1545932453347076</v>
      </c>
      <c r="AH66" s="16">
        <v>1.1545932453347076</v>
      </c>
      <c r="AI66" s="16">
        <v>1.1568578440567119</v>
      </c>
      <c r="AJ66" s="16">
        <v>1.1568578440567119</v>
      </c>
      <c r="AK66" s="16">
        <v>1.1568578440567119</v>
      </c>
      <c r="AL66" s="16">
        <v>1.1666921888469441</v>
      </c>
      <c r="AM66" s="16">
        <f>AM60/AL57</f>
        <v>1.1666921888469441</v>
      </c>
      <c r="AN66" s="16"/>
      <c r="AO66" s="16"/>
      <c r="AP66" s="16">
        <f>AP60/AO57</f>
        <v>1.19039558506684</v>
      </c>
      <c r="AQ66" s="16"/>
      <c r="AR66" s="16"/>
      <c r="AS66" s="16">
        <v>1.1744372707166479</v>
      </c>
      <c r="AX66" s="16"/>
      <c r="AY66" s="1" t="s">
        <v>14</v>
      </c>
    </row>
    <row r="67" spans="1:51" s="18" customFormat="1" ht="12.75" hidden="1" x14ac:dyDescent="0.2">
      <c r="A67" s="17"/>
    </row>
    <row r="68" spans="1:51" hidden="1" x14ac:dyDescent="0.2">
      <c r="AO68" s="16">
        <v>4359434670.9700003</v>
      </c>
      <c r="AP68" s="16"/>
      <c r="AQ68" s="24"/>
      <c r="AR68" s="24"/>
      <c r="AS68" s="24"/>
    </row>
    <row r="69" spans="1:51" hidden="1" x14ac:dyDescent="0.2">
      <c r="AO69" s="16"/>
      <c r="AP69" s="16"/>
      <c r="AQ69" s="24"/>
      <c r="AR69" s="24"/>
      <c r="AS69" s="24"/>
    </row>
    <row r="70" spans="1:51" x14ac:dyDescent="0.2">
      <c r="AO70" s="16">
        <f>5154500413.03-AO68-AO69</f>
        <v>795065742.05999947</v>
      </c>
      <c r="AP70" s="16"/>
      <c r="AQ70" s="24"/>
      <c r="AR70" s="24">
        <f>AR57+AR59</f>
        <v>5358072840.9499998</v>
      </c>
      <c r="AS70" s="24">
        <f>AS60+AS61+AS62</f>
        <v>7014993899.1000004</v>
      </c>
    </row>
  </sheetData>
  <mergeCells count="1">
    <mergeCell ref="A1:F1"/>
  </mergeCells>
  <pageMargins left="0.7" right="0.7" top="0.75" bottom="0.75" header="0.3" footer="0.3"/>
  <pageSetup paperSize="9" scale="64" orientation="portrait" r:id="rId1"/>
  <colBreaks count="1" manualBreakCount="1">
    <brk id="7" min="6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0"/>
  <sheetViews>
    <sheetView showGridLines="0" topLeftCell="A22" zoomScaleNormal="100" zoomScaleSheetLayoutView="100" workbookViewId="0">
      <selection activeCell="F20" sqref="F20"/>
    </sheetView>
  </sheetViews>
  <sheetFormatPr baseColWidth="10" defaultRowHeight="12" x14ac:dyDescent="0.2"/>
  <cols>
    <col min="1" max="1" width="40.42578125" style="12" customWidth="1"/>
    <col min="2" max="6" width="15.140625" style="1" customWidth="1"/>
    <col min="7" max="7" width="12" style="1" customWidth="1"/>
    <col min="8" max="21" width="15" style="1" customWidth="1"/>
    <col min="22" max="22" width="10.85546875" style="1"/>
    <col min="23" max="30" width="13.28515625" style="1" customWidth="1"/>
    <col min="31" max="33" width="16.85546875" style="1" customWidth="1"/>
    <col min="34" max="34" width="10.85546875" style="1"/>
    <col min="35" max="36" width="13" style="1" bestFit="1" customWidth="1"/>
    <col min="37" max="37" width="10.85546875" style="1"/>
    <col min="38" max="39" width="13" style="1" bestFit="1" customWidth="1"/>
    <col min="40" max="45" width="13" style="1" customWidth="1"/>
    <col min="46" max="46" width="13.85546875" style="1" bestFit="1" customWidth="1"/>
    <col min="47" max="49" width="10.85546875" style="1"/>
    <col min="50" max="50" width="15.42578125" style="1" customWidth="1"/>
    <col min="51" max="261" width="10.85546875" style="1"/>
    <col min="262" max="262" width="3.42578125" style="1" customWidth="1"/>
    <col min="263" max="263" width="39.7109375" style="1" customWidth="1"/>
    <col min="264" max="268" width="14.28515625" style="1" customWidth="1"/>
    <col min="269" max="283" width="15" style="1" customWidth="1"/>
    <col min="284" max="517" width="10.85546875" style="1"/>
    <col min="518" max="518" width="3.42578125" style="1" customWidth="1"/>
    <col min="519" max="519" width="39.7109375" style="1" customWidth="1"/>
    <col min="520" max="524" width="14.28515625" style="1" customWidth="1"/>
    <col min="525" max="539" width="15" style="1" customWidth="1"/>
    <col min="540" max="773" width="10.85546875" style="1"/>
    <col min="774" max="774" width="3.42578125" style="1" customWidth="1"/>
    <col min="775" max="775" width="39.7109375" style="1" customWidth="1"/>
    <col min="776" max="780" width="14.28515625" style="1" customWidth="1"/>
    <col min="781" max="795" width="15" style="1" customWidth="1"/>
    <col min="796" max="1029" width="10.85546875" style="1"/>
    <col min="1030" max="1030" width="3.42578125" style="1" customWidth="1"/>
    <col min="1031" max="1031" width="39.7109375" style="1" customWidth="1"/>
    <col min="1032" max="1036" width="14.28515625" style="1" customWidth="1"/>
    <col min="1037" max="1051" width="15" style="1" customWidth="1"/>
    <col min="1052" max="1285" width="10.85546875" style="1"/>
    <col min="1286" max="1286" width="3.42578125" style="1" customWidth="1"/>
    <col min="1287" max="1287" width="39.7109375" style="1" customWidth="1"/>
    <col min="1288" max="1292" width="14.28515625" style="1" customWidth="1"/>
    <col min="1293" max="1307" width="15" style="1" customWidth="1"/>
    <col min="1308" max="1541" width="10.85546875" style="1"/>
    <col min="1542" max="1542" width="3.42578125" style="1" customWidth="1"/>
    <col min="1543" max="1543" width="39.7109375" style="1" customWidth="1"/>
    <col min="1544" max="1548" width="14.28515625" style="1" customWidth="1"/>
    <col min="1549" max="1563" width="15" style="1" customWidth="1"/>
    <col min="1564" max="1797" width="10.85546875" style="1"/>
    <col min="1798" max="1798" width="3.42578125" style="1" customWidth="1"/>
    <col min="1799" max="1799" width="39.7109375" style="1" customWidth="1"/>
    <col min="1800" max="1804" width="14.28515625" style="1" customWidth="1"/>
    <col min="1805" max="1819" width="15" style="1" customWidth="1"/>
    <col min="1820" max="2053" width="10.85546875" style="1"/>
    <col min="2054" max="2054" width="3.42578125" style="1" customWidth="1"/>
    <col min="2055" max="2055" width="39.7109375" style="1" customWidth="1"/>
    <col min="2056" max="2060" width="14.28515625" style="1" customWidth="1"/>
    <col min="2061" max="2075" width="15" style="1" customWidth="1"/>
    <col min="2076" max="2309" width="10.85546875" style="1"/>
    <col min="2310" max="2310" width="3.42578125" style="1" customWidth="1"/>
    <col min="2311" max="2311" width="39.7109375" style="1" customWidth="1"/>
    <col min="2312" max="2316" width="14.28515625" style="1" customWidth="1"/>
    <col min="2317" max="2331" width="15" style="1" customWidth="1"/>
    <col min="2332" max="2565" width="10.85546875" style="1"/>
    <col min="2566" max="2566" width="3.42578125" style="1" customWidth="1"/>
    <col min="2567" max="2567" width="39.7109375" style="1" customWidth="1"/>
    <col min="2568" max="2572" width="14.28515625" style="1" customWidth="1"/>
    <col min="2573" max="2587" width="15" style="1" customWidth="1"/>
    <col min="2588" max="2821" width="10.85546875" style="1"/>
    <col min="2822" max="2822" width="3.42578125" style="1" customWidth="1"/>
    <col min="2823" max="2823" width="39.7109375" style="1" customWidth="1"/>
    <col min="2824" max="2828" width="14.28515625" style="1" customWidth="1"/>
    <col min="2829" max="2843" width="15" style="1" customWidth="1"/>
    <col min="2844" max="3077" width="10.85546875" style="1"/>
    <col min="3078" max="3078" width="3.42578125" style="1" customWidth="1"/>
    <col min="3079" max="3079" width="39.7109375" style="1" customWidth="1"/>
    <col min="3080" max="3084" width="14.28515625" style="1" customWidth="1"/>
    <col min="3085" max="3099" width="15" style="1" customWidth="1"/>
    <col min="3100" max="3333" width="10.85546875" style="1"/>
    <col min="3334" max="3334" width="3.42578125" style="1" customWidth="1"/>
    <col min="3335" max="3335" width="39.7109375" style="1" customWidth="1"/>
    <col min="3336" max="3340" width="14.28515625" style="1" customWidth="1"/>
    <col min="3341" max="3355" width="15" style="1" customWidth="1"/>
    <col min="3356" max="3589" width="10.85546875" style="1"/>
    <col min="3590" max="3590" width="3.42578125" style="1" customWidth="1"/>
    <col min="3591" max="3591" width="39.7109375" style="1" customWidth="1"/>
    <col min="3592" max="3596" width="14.28515625" style="1" customWidth="1"/>
    <col min="3597" max="3611" width="15" style="1" customWidth="1"/>
    <col min="3612" max="3845" width="10.85546875" style="1"/>
    <col min="3846" max="3846" width="3.42578125" style="1" customWidth="1"/>
    <col min="3847" max="3847" width="39.7109375" style="1" customWidth="1"/>
    <col min="3848" max="3852" width="14.28515625" style="1" customWidth="1"/>
    <col min="3853" max="3867" width="15" style="1" customWidth="1"/>
    <col min="3868" max="4101" width="10.85546875" style="1"/>
    <col min="4102" max="4102" width="3.42578125" style="1" customWidth="1"/>
    <col min="4103" max="4103" width="39.7109375" style="1" customWidth="1"/>
    <col min="4104" max="4108" width="14.28515625" style="1" customWidth="1"/>
    <col min="4109" max="4123" width="15" style="1" customWidth="1"/>
    <col min="4124" max="4357" width="10.85546875" style="1"/>
    <col min="4358" max="4358" width="3.42578125" style="1" customWidth="1"/>
    <col min="4359" max="4359" width="39.7109375" style="1" customWidth="1"/>
    <col min="4360" max="4364" width="14.28515625" style="1" customWidth="1"/>
    <col min="4365" max="4379" width="15" style="1" customWidth="1"/>
    <col min="4380" max="4613" width="10.85546875" style="1"/>
    <col min="4614" max="4614" width="3.42578125" style="1" customWidth="1"/>
    <col min="4615" max="4615" width="39.7109375" style="1" customWidth="1"/>
    <col min="4616" max="4620" width="14.28515625" style="1" customWidth="1"/>
    <col min="4621" max="4635" width="15" style="1" customWidth="1"/>
    <col min="4636" max="4869" width="10.85546875" style="1"/>
    <col min="4870" max="4870" width="3.42578125" style="1" customWidth="1"/>
    <col min="4871" max="4871" width="39.7109375" style="1" customWidth="1"/>
    <col min="4872" max="4876" width="14.28515625" style="1" customWidth="1"/>
    <col min="4877" max="4891" width="15" style="1" customWidth="1"/>
    <col min="4892" max="5125" width="10.85546875" style="1"/>
    <col min="5126" max="5126" width="3.42578125" style="1" customWidth="1"/>
    <col min="5127" max="5127" width="39.7109375" style="1" customWidth="1"/>
    <col min="5128" max="5132" width="14.28515625" style="1" customWidth="1"/>
    <col min="5133" max="5147" width="15" style="1" customWidth="1"/>
    <col min="5148" max="5381" width="10.85546875" style="1"/>
    <col min="5382" max="5382" width="3.42578125" style="1" customWidth="1"/>
    <col min="5383" max="5383" width="39.7109375" style="1" customWidth="1"/>
    <col min="5384" max="5388" width="14.28515625" style="1" customWidth="1"/>
    <col min="5389" max="5403" width="15" style="1" customWidth="1"/>
    <col min="5404" max="5637" width="10.85546875" style="1"/>
    <col min="5638" max="5638" width="3.42578125" style="1" customWidth="1"/>
    <col min="5639" max="5639" width="39.7109375" style="1" customWidth="1"/>
    <col min="5640" max="5644" width="14.28515625" style="1" customWidth="1"/>
    <col min="5645" max="5659" width="15" style="1" customWidth="1"/>
    <col min="5660" max="5893" width="10.85546875" style="1"/>
    <col min="5894" max="5894" width="3.42578125" style="1" customWidth="1"/>
    <col min="5895" max="5895" width="39.7109375" style="1" customWidth="1"/>
    <col min="5896" max="5900" width="14.28515625" style="1" customWidth="1"/>
    <col min="5901" max="5915" width="15" style="1" customWidth="1"/>
    <col min="5916" max="6149" width="10.85546875" style="1"/>
    <col min="6150" max="6150" width="3.42578125" style="1" customWidth="1"/>
    <col min="6151" max="6151" width="39.7109375" style="1" customWidth="1"/>
    <col min="6152" max="6156" width="14.28515625" style="1" customWidth="1"/>
    <col min="6157" max="6171" width="15" style="1" customWidth="1"/>
    <col min="6172" max="6405" width="10.85546875" style="1"/>
    <col min="6406" max="6406" width="3.42578125" style="1" customWidth="1"/>
    <col min="6407" max="6407" width="39.7109375" style="1" customWidth="1"/>
    <col min="6408" max="6412" width="14.28515625" style="1" customWidth="1"/>
    <col min="6413" max="6427" width="15" style="1" customWidth="1"/>
    <col min="6428" max="6661" width="10.85546875" style="1"/>
    <col min="6662" max="6662" width="3.42578125" style="1" customWidth="1"/>
    <col min="6663" max="6663" width="39.7109375" style="1" customWidth="1"/>
    <col min="6664" max="6668" width="14.28515625" style="1" customWidth="1"/>
    <col min="6669" max="6683" width="15" style="1" customWidth="1"/>
    <col min="6684" max="6917" width="10.85546875" style="1"/>
    <col min="6918" max="6918" width="3.42578125" style="1" customWidth="1"/>
    <col min="6919" max="6919" width="39.7109375" style="1" customWidth="1"/>
    <col min="6920" max="6924" width="14.28515625" style="1" customWidth="1"/>
    <col min="6925" max="6939" width="15" style="1" customWidth="1"/>
    <col min="6940" max="7173" width="10.85546875" style="1"/>
    <col min="7174" max="7174" width="3.42578125" style="1" customWidth="1"/>
    <col min="7175" max="7175" width="39.7109375" style="1" customWidth="1"/>
    <col min="7176" max="7180" width="14.28515625" style="1" customWidth="1"/>
    <col min="7181" max="7195" width="15" style="1" customWidth="1"/>
    <col min="7196" max="7429" width="10.85546875" style="1"/>
    <col min="7430" max="7430" width="3.42578125" style="1" customWidth="1"/>
    <col min="7431" max="7431" width="39.7109375" style="1" customWidth="1"/>
    <col min="7432" max="7436" width="14.28515625" style="1" customWidth="1"/>
    <col min="7437" max="7451" width="15" style="1" customWidth="1"/>
    <col min="7452" max="7685" width="10.85546875" style="1"/>
    <col min="7686" max="7686" width="3.42578125" style="1" customWidth="1"/>
    <col min="7687" max="7687" width="39.7109375" style="1" customWidth="1"/>
    <col min="7688" max="7692" width="14.28515625" style="1" customWidth="1"/>
    <col min="7693" max="7707" width="15" style="1" customWidth="1"/>
    <col min="7708" max="7941" width="10.85546875" style="1"/>
    <col min="7942" max="7942" width="3.42578125" style="1" customWidth="1"/>
    <col min="7943" max="7943" width="39.7109375" style="1" customWidth="1"/>
    <col min="7944" max="7948" width="14.28515625" style="1" customWidth="1"/>
    <col min="7949" max="7963" width="15" style="1" customWidth="1"/>
    <col min="7964" max="8197" width="10.85546875" style="1"/>
    <col min="8198" max="8198" width="3.42578125" style="1" customWidth="1"/>
    <col min="8199" max="8199" width="39.7109375" style="1" customWidth="1"/>
    <col min="8200" max="8204" width="14.28515625" style="1" customWidth="1"/>
    <col min="8205" max="8219" width="15" style="1" customWidth="1"/>
    <col min="8220" max="8453" width="10.85546875" style="1"/>
    <col min="8454" max="8454" width="3.42578125" style="1" customWidth="1"/>
    <col min="8455" max="8455" width="39.7109375" style="1" customWidth="1"/>
    <col min="8456" max="8460" width="14.28515625" style="1" customWidth="1"/>
    <col min="8461" max="8475" width="15" style="1" customWidth="1"/>
    <col min="8476" max="8709" width="10.85546875" style="1"/>
    <col min="8710" max="8710" width="3.42578125" style="1" customWidth="1"/>
    <col min="8711" max="8711" width="39.7109375" style="1" customWidth="1"/>
    <col min="8712" max="8716" width="14.28515625" style="1" customWidth="1"/>
    <col min="8717" max="8731" width="15" style="1" customWidth="1"/>
    <col min="8732" max="8965" width="10.85546875" style="1"/>
    <col min="8966" max="8966" width="3.42578125" style="1" customWidth="1"/>
    <col min="8967" max="8967" width="39.7109375" style="1" customWidth="1"/>
    <col min="8968" max="8972" width="14.28515625" style="1" customWidth="1"/>
    <col min="8973" max="8987" width="15" style="1" customWidth="1"/>
    <col min="8988" max="9221" width="10.85546875" style="1"/>
    <col min="9222" max="9222" width="3.42578125" style="1" customWidth="1"/>
    <col min="9223" max="9223" width="39.7109375" style="1" customWidth="1"/>
    <col min="9224" max="9228" width="14.28515625" style="1" customWidth="1"/>
    <col min="9229" max="9243" width="15" style="1" customWidth="1"/>
    <col min="9244" max="9477" width="10.85546875" style="1"/>
    <col min="9478" max="9478" width="3.42578125" style="1" customWidth="1"/>
    <col min="9479" max="9479" width="39.7109375" style="1" customWidth="1"/>
    <col min="9480" max="9484" width="14.28515625" style="1" customWidth="1"/>
    <col min="9485" max="9499" width="15" style="1" customWidth="1"/>
    <col min="9500" max="9733" width="10.85546875" style="1"/>
    <col min="9734" max="9734" width="3.42578125" style="1" customWidth="1"/>
    <col min="9735" max="9735" width="39.7109375" style="1" customWidth="1"/>
    <col min="9736" max="9740" width="14.28515625" style="1" customWidth="1"/>
    <col min="9741" max="9755" width="15" style="1" customWidth="1"/>
    <col min="9756" max="9989" width="10.85546875" style="1"/>
    <col min="9990" max="9990" width="3.42578125" style="1" customWidth="1"/>
    <col min="9991" max="9991" width="39.7109375" style="1" customWidth="1"/>
    <col min="9992" max="9996" width="14.28515625" style="1" customWidth="1"/>
    <col min="9997" max="10011" width="15" style="1" customWidth="1"/>
    <col min="10012" max="10245" width="10.85546875" style="1"/>
    <col min="10246" max="10246" width="3.42578125" style="1" customWidth="1"/>
    <col min="10247" max="10247" width="39.7109375" style="1" customWidth="1"/>
    <col min="10248" max="10252" width="14.28515625" style="1" customWidth="1"/>
    <col min="10253" max="10267" width="15" style="1" customWidth="1"/>
    <col min="10268" max="10501" width="10.85546875" style="1"/>
    <col min="10502" max="10502" width="3.42578125" style="1" customWidth="1"/>
    <col min="10503" max="10503" width="39.7109375" style="1" customWidth="1"/>
    <col min="10504" max="10508" width="14.28515625" style="1" customWidth="1"/>
    <col min="10509" max="10523" width="15" style="1" customWidth="1"/>
    <col min="10524" max="10757" width="10.85546875" style="1"/>
    <col min="10758" max="10758" width="3.42578125" style="1" customWidth="1"/>
    <col min="10759" max="10759" width="39.7109375" style="1" customWidth="1"/>
    <col min="10760" max="10764" width="14.28515625" style="1" customWidth="1"/>
    <col min="10765" max="10779" width="15" style="1" customWidth="1"/>
    <col min="10780" max="11013" width="10.85546875" style="1"/>
    <col min="11014" max="11014" width="3.42578125" style="1" customWidth="1"/>
    <col min="11015" max="11015" width="39.7109375" style="1" customWidth="1"/>
    <col min="11016" max="11020" width="14.28515625" style="1" customWidth="1"/>
    <col min="11021" max="11035" width="15" style="1" customWidth="1"/>
    <col min="11036" max="11269" width="10.85546875" style="1"/>
    <col min="11270" max="11270" width="3.42578125" style="1" customWidth="1"/>
    <col min="11271" max="11271" width="39.7109375" style="1" customWidth="1"/>
    <col min="11272" max="11276" width="14.28515625" style="1" customWidth="1"/>
    <col min="11277" max="11291" width="15" style="1" customWidth="1"/>
    <col min="11292" max="11525" width="10.85546875" style="1"/>
    <col min="11526" max="11526" width="3.42578125" style="1" customWidth="1"/>
    <col min="11527" max="11527" width="39.7109375" style="1" customWidth="1"/>
    <col min="11528" max="11532" width="14.28515625" style="1" customWidth="1"/>
    <col min="11533" max="11547" width="15" style="1" customWidth="1"/>
    <col min="11548" max="11781" width="10.85546875" style="1"/>
    <col min="11782" max="11782" width="3.42578125" style="1" customWidth="1"/>
    <col min="11783" max="11783" width="39.7109375" style="1" customWidth="1"/>
    <col min="11784" max="11788" width="14.28515625" style="1" customWidth="1"/>
    <col min="11789" max="11803" width="15" style="1" customWidth="1"/>
    <col min="11804" max="12037" width="10.85546875" style="1"/>
    <col min="12038" max="12038" width="3.42578125" style="1" customWidth="1"/>
    <col min="12039" max="12039" width="39.7109375" style="1" customWidth="1"/>
    <col min="12040" max="12044" width="14.28515625" style="1" customWidth="1"/>
    <col min="12045" max="12059" width="15" style="1" customWidth="1"/>
    <col min="12060" max="12293" width="10.85546875" style="1"/>
    <col min="12294" max="12294" width="3.42578125" style="1" customWidth="1"/>
    <col min="12295" max="12295" width="39.7109375" style="1" customWidth="1"/>
    <col min="12296" max="12300" width="14.28515625" style="1" customWidth="1"/>
    <col min="12301" max="12315" width="15" style="1" customWidth="1"/>
    <col min="12316" max="12549" width="10.85546875" style="1"/>
    <col min="12550" max="12550" width="3.42578125" style="1" customWidth="1"/>
    <col min="12551" max="12551" width="39.7109375" style="1" customWidth="1"/>
    <col min="12552" max="12556" width="14.28515625" style="1" customWidth="1"/>
    <col min="12557" max="12571" width="15" style="1" customWidth="1"/>
    <col min="12572" max="12805" width="10.85546875" style="1"/>
    <col min="12806" max="12806" width="3.42578125" style="1" customWidth="1"/>
    <col min="12807" max="12807" width="39.7109375" style="1" customWidth="1"/>
    <col min="12808" max="12812" width="14.28515625" style="1" customWidth="1"/>
    <col min="12813" max="12827" width="15" style="1" customWidth="1"/>
    <col min="12828" max="13061" width="10.85546875" style="1"/>
    <col min="13062" max="13062" width="3.42578125" style="1" customWidth="1"/>
    <col min="13063" max="13063" width="39.7109375" style="1" customWidth="1"/>
    <col min="13064" max="13068" width="14.28515625" style="1" customWidth="1"/>
    <col min="13069" max="13083" width="15" style="1" customWidth="1"/>
    <col min="13084" max="13317" width="10.85546875" style="1"/>
    <col min="13318" max="13318" width="3.42578125" style="1" customWidth="1"/>
    <col min="13319" max="13319" width="39.7109375" style="1" customWidth="1"/>
    <col min="13320" max="13324" width="14.28515625" style="1" customWidth="1"/>
    <col min="13325" max="13339" width="15" style="1" customWidth="1"/>
    <col min="13340" max="13573" width="10.85546875" style="1"/>
    <col min="13574" max="13574" width="3.42578125" style="1" customWidth="1"/>
    <col min="13575" max="13575" width="39.7109375" style="1" customWidth="1"/>
    <col min="13576" max="13580" width="14.28515625" style="1" customWidth="1"/>
    <col min="13581" max="13595" width="15" style="1" customWidth="1"/>
    <col min="13596" max="13829" width="10.85546875" style="1"/>
    <col min="13830" max="13830" width="3.42578125" style="1" customWidth="1"/>
    <col min="13831" max="13831" width="39.7109375" style="1" customWidth="1"/>
    <col min="13832" max="13836" width="14.28515625" style="1" customWidth="1"/>
    <col min="13837" max="13851" width="15" style="1" customWidth="1"/>
    <col min="13852" max="14085" width="10.85546875" style="1"/>
    <col min="14086" max="14086" width="3.42578125" style="1" customWidth="1"/>
    <col min="14087" max="14087" width="39.7109375" style="1" customWidth="1"/>
    <col min="14088" max="14092" width="14.28515625" style="1" customWidth="1"/>
    <col min="14093" max="14107" width="15" style="1" customWidth="1"/>
    <col min="14108" max="14341" width="10.85546875" style="1"/>
    <col min="14342" max="14342" width="3.42578125" style="1" customWidth="1"/>
    <col min="14343" max="14343" width="39.7109375" style="1" customWidth="1"/>
    <col min="14344" max="14348" width="14.28515625" style="1" customWidth="1"/>
    <col min="14349" max="14363" width="15" style="1" customWidth="1"/>
    <col min="14364" max="14597" width="10.85546875" style="1"/>
    <col min="14598" max="14598" width="3.42578125" style="1" customWidth="1"/>
    <col min="14599" max="14599" width="39.7109375" style="1" customWidth="1"/>
    <col min="14600" max="14604" width="14.28515625" style="1" customWidth="1"/>
    <col min="14605" max="14619" width="15" style="1" customWidth="1"/>
    <col min="14620" max="14853" width="10.85546875" style="1"/>
    <col min="14854" max="14854" width="3.42578125" style="1" customWidth="1"/>
    <col min="14855" max="14855" width="39.7109375" style="1" customWidth="1"/>
    <col min="14856" max="14860" width="14.28515625" style="1" customWidth="1"/>
    <col min="14861" max="14875" width="15" style="1" customWidth="1"/>
    <col min="14876" max="15109" width="10.85546875" style="1"/>
    <col min="15110" max="15110" width="3.42578125" style="1" customWidth="1"/>
    <col min="15111" max="15111" width="39.7109375" style="1" customWidth="1"/>
    <col min="15112" max="15116" width="14.28515625" style="1" customWidth="1"/>
    <col min="15117" max="15131" width="15" style="1" customWidth="1"/>
    <col min="15132" max="15365" width="10.85546875" style="1"/>
    <col min="15366" max="15366" width="3.42578125" style="1" customWidth="1"/>
    <col min="15367" max="15367" width="39.7109375" style="1" customWidth="1"/>
    <col min="15368" max="15372" width="14.28515625" style="1" customWidth="1"/>
    <col min="15373" max="15387" width="15" style="1" customWidth="1"/>
    <col min="15388" max="15621" width="10.85546875" style="1"/>
    <col min="15622" max="15622" width="3.42578125" style="1" customWidth="1"/>
    <col min="15623" max="15623" width="39.7109375" style="1" customWidth="1"/>
    <col min="15624" max="15628" width="14.28515625" style="1" customWidth="1"/>
    <col min="15629" max="15643" width="15" style="1" customWidth="1"/>
    <col min="15644" max="15877" width="10.85546875" style="1"/>
    <col min="15878" max="15878" width="3.42578125" style="1" customWidth="1"/>
    <col min="15879" max="15879" width="39.7109375" style="1" customWidth="1"/>
    <col min="15880" max="15884" width="14.28515625" style="1" customWidth="1"/>
    <col min="15885" max="15899" width="15" style="1" customWidth="1"/>
    <col min="15900" max="16133" width="10.85546875" style="1"/>
    <col min="16134" max="16134" width="3.42578125" style="1" customWidth="1"/>
    <col min="16135" max="16135" width="39.7109375" style="1" customWidth="1"/>
    <col min="16136" max="16140" width="14.28515625" style="1" customWidth="1"/>
    <col min="16141" max="16155" width="15" style="1" customWidth="1"/>
    <col min="16156" max="16384" width="10.85546875" style="1"/>
  </cols>
  <sheetData>
    <row r="1" spans="1:9" ht="12.95" customHeight="1" x14ac:dyDescent="0.2">
      <c r="A1" s="28" t="s">
        <v>52</v>
      </c>
      <c r="B1" s="28"/>
      <c r="C1" s="28"/>
      <c r="D1" s="28"/>
      <c r="E1" s="28"/>
      <c r="F1" s="28"/>
      <c r="H1" s="2" t="str">
        <f>A1</f>
        <v>Evolution des dépenses et recettes courantes du régime général d'assurance pension</v>
      </c>
    </row>
    <row r="2" spans="1:9" ht="11.1" customHeight="1" x14ac:dyDescent="0.2">
      <c r="A2" s="3" t="s">
        <v>1</v>
      </c>
      <c r="B2" s="4"/>
      <c r="D2" s="4"/>
      <c r="H2" s="5" t="s">
        <v>1</v>
      </c>
    </row>
    <row r="3" spans="1:9" ht="11.1" customHeight="1" x14ac:dyDescent="0.2">
      <c r="A3" s="3" t="s">
        <v>2</v>
      </c>
      <c r="B3" s="4"/>
      <c r="D3" s="4"/>
      <c r="H3" s="5" t="s">
        <v>2</v>
      </c>
    </row>
    <row r="4" spans="1:9" ht="11.1" customHeight="1" x14ac:dyDescent="0.2">
      <c r="A4" s="3" t="s">
        <v>47</v>
      </c>
      <c r="B4" s="4"/>
      <c r="D4" s="4"/>
      <c r="H4" s="5" t="s">
        <v>47</v>
      </c>
    </row>
    <row r="5" spans="1:9" ht="11.1" customHeight="1" x14ac:dyDescent="0.2">
      <c r="A5" s="3" t="s">
        <v>3</v>
      </c>
      <c r="B5" s="4"/>
      <c r="D5" s="4"/>
      <c r="H5" s="5" t="s">
        <v>3</v>
      </c>
    </row>
    <row r="6" spans="1:9" ht="11.1" customHeight="1" x14ac:dyDescent="0.2">
      <c r="A6" s="6" t="s">
        <v>4</v>
      </c>
      <c r="B6" s="4"/>
      <c r="D6" s="4"/>
      <c r="H6" s="7" t="s">
        <v>4</v>
      </c>
    </row>
    <row r="7" spans="1:9" ht="11.1" customHeight="1" x14ac:dyDescent="0.2">
      <c r="A7" s="6"/>
      <c r="B7" s="4"/>
      <c r="D7" s="4"/>
      <c r="H7" s="7"/>
    </row>
    <row r="8" spans="1:9" ht="20.100000000000001" customHeight="1" x14ac:dyDescent="0.2">
      <c r="A8" s="8" t="s">
        <v>5</v>
      </c>
      <c r="B8" s="19">
        <v>2011</v>
      </c>
      <c r="C8" s="19">
        <v>2012</v>
      </c>
      <c r="D8" s="19">
        <v>2013</v>
      </c>
      <c r="E8" s="19">
        <v>2014</v>
      </c>
      <c r="F8" s="19">
        <v>2015</v>
      </c>
      <c r="I8" s="9"/>
    </row>
    <row r="9" spans="1:9" ht="12.75" customHeight="1" x14ac:dyDescent="0.2">
      <c r="A9" s="10" t="s">
        <v>6</v>
      </c>
      <c r="B9" s="11">
        <v>3030246757.71</v>
      </c>
      <c r="C9" s="11">
        <v>3242337732.8800006</v>
      </c>
      <c r="D9" s="11">
        <v>3438100089.5599999</v>
      </c>
      <c r="E9" s="11">
        <v>3638798929.0799999</v>
      </c>
      <c r="F9" s="11">
        <v>3782461902.4199996</v>
      </c>
      <c r="I9" s="9"/>
    </row>
    <row r="10" spans="1:9" ht="12.75" customHeight="1" x14ac:dyDescent="0.2">
      <c r="A10" s="10" t="s">
        <v>7</v>
      </c>
      <c r="B10" s="11">
        <v>179906819.53000069</v>
      </c>
      <c r="C10" s="11">
        <v>200964246.50999975</v>
      </c>
      <c r="D10" s="11">
        <v>198657565.3499999</v>
      </c>
      <c r="E10" s="11">
        <v>215778401.17999983</v>
      </c>
      <c r="F10" s="11">
        <v>208159579.53000021</v>
      </c>
      <c r="I10" s="9"/>
    </row>
    <row r="11" spans="1:9" ht="12.75" customHeight="1" x14ac:dyDescent="0.2">
      <c r="A11" s="10" t="s">
        <v>42</v>
      </c>
      <c r="B11" s="11">
        <v>3660943750.46</v>
      </c>
      <c r="C11" s="11">
        <v>3871191420.4000001</v>
      </c>
      <c r="D11" s="11">
        <v>4050413289.9199991</v>
      </c>
      <c r="E11" s="11">
        <v>4239974900.3900003</v>
      </c>
      <c r="F11" s="11">
        <v>4367204963.2699995</v>
      </c>
      <c r="I11" s="9"/>
    </row>
    <row r="12" spans="1:9" ht="12.75" customHeight="1" x14ac:dyDescent="0.2">
      <c r="A12" s="10" t="s">
        <v>51</v>
      </c>
      <c r="B12" s="11">
        <v>53827473.490000002</v>
      </c>
      <c r="C12" s="11">
        <v>840351992.07000005</v>
      </c>
      <c r="D12" s="11">
        <v>655231705.89999998</v>
      </c>
      <c r="E12" s="11">
        <v>1435169340.0799999</v>
      </c>
      <c r="F12" s="11">
        <v>503117813</v>
      </c>
      <c r="I12" s="9"/>
    </row>
    <row r="13" spans="1:9" ht="12.75" customHeight="1" x14ac:dyDescent="0.2">
      <c r="A13" s="10" t="s">
        <v>10</v>
      </c>
      <c r="B13" s="11">
        <v>56220176.150000133</v>
      </c>
      <c r="C13" s="11">
        <v>52381236.279999733</v>
      </c>
      <c r="D13" s="11">
        <v>42453377.740000486</v>
      </c>
      <c r="E13" s="11">
        <v>39799021.409999847</v>
      </c>
      <c r="F13" s="11">
        <v>45987635.25999999</v>
      </c>
      <c r="I13" s="9"/>
    </row>
    <row r="14" spans="1:9" ht="12.75" customHeight="1" x14ac:dyDescent="0.2">
      <c r="A14" s="10" t="s">
        <v>11</v>
      </c>
      <c r="B14" s="11">
        <v>560837822.85999966</v>
      </c>
      <c r="C14" s="11">
        <v>1320622669.3599992</v>
      </c>
      <c r="D14" s="11">
        <v>1111340718.6499991</v>
      </c>
      <c r="E14" s="11">
        <v>1860365931.6200008</v>
      </c>
      <c r="F14" s="11">
        <v>925688929.57999992</v>
      </c>
      <c r="I14" s="9"/>
    </row>
    <row r="15" spans="1:9" ht="12.75" customHeight="1" x14ac:dyDescent="0.2">
      <c r="A15" s="10" t="s">
        <v>12</v>
      </c>
      <c r="B15" s="11">
        <v>630696992.75</v>
      </c>
      <c r="C15" s="11">
        <v>628853687.5199995</v>
      </c>
      <c r="D15" s="11">
        <v>612313200.35999918</v>
      </c>
      <c r="E15" s="11">
        <v>601175971.31000042</v>
      </c>
      <c r="F15" s="11">
        <v>584743060.8499999</v>
      </c>
      <c r="I15" s="9"/>
    </row>
    <row r="16" spans="1:9" ht="12.75" customHeight="1" x14ac:dyDescent="0.2">
      <c r="A16" s="10" t="s">
        <v>49</v>
      </c>
      <c r="B16" s="11">
        <v>1.174707474071129</v>
      </c>
      <c r="C16" s="11">
        <v>1.3835337932207605</v>
      </c>
      <c r="D16" s="11">
        <v>1.3055855858719578</v>
      </c>
      <c r="E16" s="11">
        <v>1.4826381136565532</v>
      </c>
      <c r="F16" s="11">
        <v>1.2319661069753141</v>
      </c>
      <c r="I16" s="9"/>
    </row>
    <row r="17" spans="1:9" ht="12.75" customHeight="1" x14ac:dyDescent="0.2">
      <c r="A17" s="10" t="s">
        <v>14</v>
      </c>
      <c r="B17" s="11">
        <v>1.2081338726442947</v>
      </c>
      <c r="C17" s="11">
        <v>1.1939507045003055</v>
      </c>
      <c r="D17" s="11">
        <v>1.1780963859136404</v>
      </c>
      <c r="E17" s="11">
        <v>1.1652127482245895</v>
      </c>
      <c r="F17" s="11">
        <v>1.1545932453347076</v>
      </c>
      <c r="I17" s="9"/>
    </row>
    <row r="18" spans="1:9" ht="12.75" customHeight="1" x14ac:dyDescent="0.2">
      <c r="I18" s="9"/>
    </row>
    <row r="19" spans="1:9" ht="20.100000000000001" customHeight="1" x14ac:dyDescent="0.2">
      <c r="A19" s="8" t="s">
        <v>5</v>
      </c>
      <c r="B19" s="19">
        <v>2016</v>
      </c>
      <c r="C19" s="19">
        <v>2017</v>
      </c>
      <c r="D19" s="19">
        <v>2018</v>
      </c>
      <c r="E19" s="19">
        <v>2019</v>
      </c>
      <c r="F19" s="19">
        <v>2020</v>
      </c>
      <c r="I19" s="9"/>
    </row>
    <row r="20" spans="1:9" ht="12.75" customHeight="1" x14ac:dyDescent="0.2">
      <c r="A20" s="10" t="s">
        <v>6</v>
      </c>
      <c r="B20" s="11">
        <v>3932379033.1900001</v>
      </c>
      <c r="C20" s="11">
        <v>4183073853.3899999</v>
      </c>
      <c r="D20" s="11">
        <v>4359434670.9700003</v>
      </c>
      <c r="E20" s="11">
        <v>4611276278.29</v>
      </c>
      <c r="F20" s="11">
        <v>4966661047.21</v>
      </c>
      <c r="I20" s="9"/>
    </row>
    <row r="21" spans="1:9" ht="12.75" customHeight="1" x14ac:dyDescent="0.2">
      <c r="A21" s="10" t="s">
        <v>7</v>
      </c>
      <c r="B21" s="11">
        <v>220693891.13000011</v>
      </c>
      <c r="C21" s="11">
        <v>306827468.92000055</v>
      </c>
      <c r="D21" s="11">
        <v>353387862.05999947</v>
      </c>
      <c r="E21" s="11">
        <v>360554339.11999989</v>
      </c>
      <c r="F21" s="11">
        <f>5358072840.95-F20</f>
        <v>391411793.73999977</v>
      </c>
      <c r="I21" s="9"/>
    </row>
    <row r="22" spans="1:9" ht="12.75" customHeight="1" x14ac:dyDescent="0.2">
      <c r="A22" s="10" t="s">
        <v>42</v>
      </c>
      <c r="B22" s="11">
        <v>4549203530.3500004</v>
      </c>
      <c r="C22" s="11">
        <v>4880359590.1199999</v>
      </c>
      <c r="D22" s="11">
        <v>5189451785.71</v>
      </c>
      <c r="E22" s="11">
        <v>5530674175.1500006</v>
      </c>
      <c r="F22" s="11">
        <f>3888996340.55+1944035504.31</f>
        <v>5833031844.8600006</v>
      </c>
      <c r="I22" s="9"/>
    </row>
    <row r="23" spans="1:9" ht="12.75" customHeight="1" x14ac:dyDescent="0.2">
      <c r="A23" s="10" t="s">
        <v>51</v>
      </c>
      <c r="B23" s="11">
        <v>823725850</v>
      </c>
      <c r="C23" s="11">
        <v>624907064</v>
      </c>
      <c r="D23" s="11">
        <v>-441677880</v>
      </c>
      <c r="E23" s="11">
        <v>2597934555</v>
      </c>
      <c r="F23" s="11">
        <v>1126457889</v>
      </c>
      <c r="I23" s="9"/>
    </row>
    <row r="24" spans="1:9" ht="12.75" customHeight="1" x14ac:dyDescent="0.2">
      <c r="A24" s="10" t="s">
        <v>10</v>
      </c>
      <c r="B24" s="11">
        <v>49358705.089999199</v>
      </c>
      <c r="C24" s="11">
        <v>55263322.480000496</v>
      </c>
      <c r="D24" s="11">
        <v>55052952.519999512</v>
      </c>
      <c r="E24" s="11">
        <v>57966771.459999084</v>
      </c>
      <c r="F24" s="11">
        <f>7014993899.1-F23-F22</f>
        <v>55504165.239999771</v>
      </c>
      <c r="I24" s="9"/>
    </row>
    <row r="25" spans="1:9" ht="12.75" customHeight="1" x14ac:dyDescent="0.2">
      <c r="A25" s="10" t="s">
        <v>11</v>
      </c>
      <c r="B25" s="11">
        <v>1269215161.1200001</v>
      </c>
      <c r="C25" s="11">
        <v>1070628654.29</v>
      </c>
      <c r="D25" s="11">
        <v>90004325.199999809</v>
      </c>
      <c r="E25" s="11">
        <v>3214744884.1999998</v>
      </c>
      <c r="F25" s="11">
        <f>F22+F23+F24-F20-F21</f>
        <v>1656921058.1500006</v>
      </c>
      <c r="I25" s="9"/>
    </row>
    <row r="26" spans="1:9" ht="12.75" customHeight="1" x14ac:dyDescent="0.2">
      <c r="A26" s="10" t="s">
        <v>12</v>
      </c>
      <c r="B26" s="11">
        <v>616824497.16000032</v>
      </c>
      <c r="C26" s="11">
        <v>697285736.73000002</v>
      </c>
      <c r="D26" s="11">
        <v>830017114.73999977</v>
      </c>
      <c r="E26" s="11">
        <v>919397896.86000061</v>
      </c>
      <c r="F26" s="11">
        <f>F22-F20</f>
        <v>866370797.65000057</v>
      </c>
      <c r="I26" s="9"/>
    </row>
    <row r="27" spans="1:9" ht="12.75" customHeight="1" x14ac:dyDescent="0.2">
      <c r="A27" s="10" t="s">
        <v>49</v>
      </c>
      <c r="B27" s="11">
        <v>1.3056086864469911</v>
      </c>
      <c r="C27" s="11">
        <v>1.2384526022810618</v>
      </c>
      <c r="D27" s="11">
        <v>1.0174613091450102</v>
      </c>
      <c r="E27" s="11">
        <v>1.6465917951715485</v>
      </c>
      <c r="F27" s="11">
        <f>(F22+F23+F24)/(F20+F21)</f>
        <v>1.309238248029533</v>
      </c>
      <c r="I27" s="9"/>
    </row>
    <row r="28" spans="1:9" ht="12.75" customHeight="1" x14ac:dyDescent="0.2">
      <c r="A28" s="10" t="s">
        <v>14</v>
      </c>
      <c r="B28" s="11">
        <v>1.1568578440567119</v>
      </c>
      <c r="C28" s="11">
        <v>1.1666921888469441</v>
      </c>
      <c r="D28" s="11">
        <v>1.19039558506684</v>
      </c>
      <c r="E28" s="11">
        <v>1.1993803540222796</v>
      </c>
      <c r="F28" s="11">
        <f>F22/F20</f>
        <v>1.1744372707166479</v>
      </c>
      <c r="I28" s="9"/>
    </row>
    <row r="29" spans="1:9" ht="11.1" customHeight="1" x14ac:dyDescent="0.2">
      <c r="A29" s="13"/>
      <c r="B29" s="4"/>
      <c r="D29" s="4"/>
      <c r="I29" s="9"/>
    </row>
    <row r="30" spans="1:9" ht="18.75" customHeight="1" x14ac:dyDescent="0.25">
      <c r="A30"/>
      <c r="B30"/>
      <c r="D30" s="4"/>
      <c r="I30" s="9"/>
    </row>
    <row r="31" spans="1:9" ht="11.1" customHeight="1" x14ac:dyDescent="0.25">
      <c r="A31"/>
      <c r="B31"/>
      <c r="D31" s="4"/>
      <c r="I31" s="9"/>
    </row>
    <row r="32" spans="1:9" ht="11.1" customHeight="1" x14ac:dyDescent="0.25">
      <c r="A32"/>
      <c r="B32"/>
      <c r="D32" s="4"/>
      <c r="I32" s="9"/>
    </row>
    <row r="33" spans="1:34" ht="11.1" customHeight="1" x14ac:dyDescent="0.25">
      <c r="A33"/>
      <c r="B33"/>
      <c r="D33" s="4"/>
      <c r="I33" s="9"/>
    </row>
    <row r="34" spans="1:34" ht="11.1" customHeight="1" x14ac:dyDescent="0.25">
      <c r="A34"/>
      <c r="B34"/>
      <c r="D34" s="4"/>
      <c r="I34" s="9"/>
    </row>
    <row r="35" spans="1:34" ht="11.1" customHeight="1" x14ac:dyDescent="0.25">
      <c r="A35"/>
      <c r="B35"/>
      <c r="D35" s="4"/>
      <c r="I35" s="9"/>
    </row>
    <row r="36" spans="1:34" ht="15" customHeight="1" x14ac:dyDescent="0.25">
      <c r="A36"/>
      <c r="B36"/>
      <c r="D36" s="4"/>
      <c r="I36" s="9"/>
    </row>
    <row r="37" spans="1:34" ht="11.1" customHeight="1" x14ac:dyDescent="0.25">
      <c r="A37"/>
      <c r="B37"/>
      <c r="D37" s="4"/>
      <c r="I37" s="9"/>
    </row>
    <row r="38" spans="1:34" ht="11.1" customHeight="1" x14ac:dyDescent="0.25">
      <c r="A38"/>
      <c r="B38"/>
      <c r="D38" s="4"/>
      <c r="I38" s="9"/>
    </row>
    <row r="39" spans="1:34" ht="11.1" customHeight="1" x14ac:dyDescent="0.25">
      <c r="A39"/>
      <c r="B39"/>
      <c r="D39" s="4"/>
      <c r="I39" s="9"/>
    </row>
    <row r="40" spans="1:34" ht="11.1" customHeight="1" x14ac:dyDescent="0.2">
      <c r="A40" s="13"/>
      <c r="B40" s="4"/>
      <c r="D40" s="4"/>
      <c r="I40" s="9"/>
    </row>
    <row r="41" spans="1:34" ht="11.1" customHeight="1" x14ac:dyDescent="0.2">
      <c r="A41" s="13"/>
      <c r="B41" s="4"/>
      <c r="D41" s="4"/>
      <c r="I41" s="9"/>
    </row>
    <row r="42" spans="1:34" ht="11.1" customHeight="1" x14ac:dyDescent="0.2">
      <c r="A42" s="13"/>
      <c r="B42" s="4"/>
      <c r="D42" s="4"/>
    </row>
    <row r="43" spans="1:34" ht="11.1" customHeight="1" x14ac:dyDescent="0.2">
      <c r="A43" s="13"/>
      <c r="B43" s="4"/>
      <c r="D43" s="4"/>
    </row>
    <row r="44" spans="1:34" x14ac:dyDescent="0.2">
      <c r="A44" s="14" t="s">
        <v>5</v>
      </c>
      <c r="B44" s="15" t="s">
        <v>29</v>
      </c>
      <c r="C44" s="15" t="s">
        <v>22</v>
      </c>
      <c r="D44" s="15"/>
      <c r="E44" s="15" t="s">
        <v>15</v>
      </c>
      <c r="F44" s="15" t="s">
        <v>23</v>
      </c>
      <c r="G44" s="15"/>
      <c r="H44" s="15" t="s">
        <v>15</v>
      </c>
      <c r="I44" s="15" t="s">
        <v>24</v>
      </c>
      <c r="J44" s="15"/>
      <c r="K44" s="15" t="s">
        <v>15</v>
      </c>
      <c r="L44" s="15" t="s">
        <v>25</v>
      </c>
      <c r="M44" s="15"/>
      <c r="N44" s="15" t="s">
        <v>15</v>
      </c>
      <c r="O44" s="15" t="s">
        <v>26</v>
      </c>
      <c r="P44" s="15"/>
      <c r="Q44" s="15" t="s">
        <v>15</v>
      </c>
      <c r="R44" s="15" t="s">
        <v>28</v>
      </c>
      <c r="S44" s="15"/>
      <c r="T44" s="15" t="s">
        <v>29</v>
      </c>
      <c r="U44" s="15" t="s">
        <v>30</v>
      </c>
      <c r="V44" s="15"/>
      <c r="W44" s="15" t="s">
        <v>29</v>
      </c>
      <c r="X44" s="15" t="s">
        <v>32</v>
      </c>
      <c r="Y44" s="15"/>
      <c r="Z44" s="15" t="s">
        <v>29</v>
      </c>
      <c r="AA44" s="15" t="s">
        <v>46</v>
      </c>
      <c r="AB44" s="15"/>
      <c r="AC44" s="15" t="s">
        <v>29</v>
      </c>
      <c r="AD44" s="15" t="s">
        <v>48</v>
      </c>
      <c r="AE44" s="15"/>
      <c r="AF44" s="15"/>
      <c r="AG44" s="15"/>
    </row>
    <row r="45" spans="1:34" x14ac:dyDescent="0.2">
      <c r="A45" s="12" t="s">
        <v>44</v>
      </c>
      <c r="B45" s="16">
        <v>3030246757.71</v>
      </c>
      <c r="C45" s="16"/>
      <c r="D45" s="16"/>
      <c r="E45" s="16">
        <v>3242337732.8800006</v>
      </c>
      <c r="F45" s="16"/>
      <c r="G45" s="16"/>
      <c r="H45" s="16">
        <v>3438100089.5599999</v>
      </c>
      <c r="I45" s="16"/>
      <c r="J45" s="16"/>
      <c r="K45" s="16">
        <v>3638798929.0799999</v>
      </c>
      <c r="L45" s="16"/>
      <c r="M45" s="16"/>
      <c r="N45" s="16">
        <v>3782461902.4199996</v>
      </c>
      <c r="O45" s="16"/>
      <c r="P45" s="16"/>
      <c r="Q45" s="16">
        <v>3932379033.1900001</v>
      </c>
      <c r="R45" s="16"/>
      <c r="S45" s="16"/>
      <c r="T45" s="16">
        <v>4183073853.3899999</v>
      </c>
      <c r="U45" s="16"/>
      <c r="V45" s="16"/>
      <c r="W45" s="16">
        <v>4359434670.9700003</v>
      </c>
      <c r="X45" s="16"/>
      <c r="Y45" s="16"/>
      <c r="Z45" s="16">
        <v>4611276278.29</v>
      </c>
      <c r="AA45" s="16"/>
      <c r="AB45" s="16"/>
      <c r="AC45" s="16">
        <v>4966661047.21</v>
      </c>
      <c r="AD45" s="16"/>
      <c r="AE45" s="16"/>
      <c r="AF45" s="16"/>
      <c r="AG45" s="16"/>
      <c r="AH45" s="1" t="s">
        <v>6</v>
      </c>
    </row>
    <row r="46" spans="1:34" x14ac:dyDescent="0.2">
      <c r="A46" s="12" t="s">
        <v>7</v>
      </c>
      <c r="B46" s="16">
        <v>179906819.53000069</v>
      </c>
      <c r="C46" s="16"/>
      <c r="D46" s="16"/>
      <c r="E46" s="16">
        <v>200964246.50999975</v>
      </c>
      <c r="F46" s="16"/>
      <c r="G46" s="16"/>
      <c r="H46" s="16">
        <v>198657565.3499999</v>
      </c>
      <c r="I46" s="16"/>
      <c r="J46" s="16"/>
      <c r="K46" s="16">
        <v>215778401.17999983</v>
      </c>
      <c r="L46" s="16"/>
      <c r="M46" s="16"/>
      <c r="N46" s="16">
        <v>208159579.53000021</v>
      </c>
      <c r="O46" s="16"/>
      <c r="P46" s="16"/>
      <c r="Q46" s="16">
        <v>220693891.13000011</v>
      </c>
      <c r="R46" s="16"/>
      <c r="S46" s="16"/>
      <c r="T46" s="16">
        <v>306827468.92000055</v>
      </c>
      <c r="U46" s="16"/>
      <c r="V46" s="16"/>
      <c r="W46" s="16">
        <v>353387862.05999947</v>
      </c>
      <c r="X46" s="16"/>
      <c r="Y46" s="16"/>
      <c r="Z46" s="16">
        <v>360554339.11999989</v>
      </c>
      <c r="AA46" s="16"/>
      <c r="AB46" s="16"/>
      <c r="AC46" s="16">
        <v>391411793.73999977</v>
      </c>
      <c r="AD46" s="16"/>
      <c r="AE46" s="16"/>
      <c r="AF46" s="16"/>
      <c r="AG46" s="16"/>
      <c r="AH46" s="1" t="s">
        <v>7</v>
      </c>
    </row>
    <row r="47" spans="1:34" x14ac:dyDescent="0.2">
      <c r="A47" s="12" t="s">
        <v>43</v>
      </c>
      <c r="B47" s="16"/>
      <c r="C47" s="16">
        <v>3660943750.46</v>
      </c>
      <c r="D47" s="16"/>
      <c r="E47" s="16"/>
      <c r="F47" s="16">
        <v>3871191420.4000001</v>
      </c>
      <c r="G47" s="16"/>
      <c r="H47" s="16"/>
      <c r="I47" s="16">
        <v>4050413289.9199991</v>
      </c>
      <c r="J47" s="16"/>
      <c r="K47" s="16"/>
      <c r="L47" s="16">
        <v>4239974900.3900003</v>
      </c>
      <c r="M47" s="16"/>
      <c r="N47" s="16"/>
      <c r="O47" s="16">
        <v>4367204963.2699995</v>
      </c>
      <c r="P47" s="16"/>
      <c r="Q47" s="16"/>
      <c r="R47" s="16">
        <v>4549203530.3500004</v>
      </c>
      <c r="S47" s="16"/>
      <c r="T47" s="16"/>
      <c r="U47" s="16">
        <v>4880359590.1199999</v>
      </c>
      <c r="V47" s="16"/>
      <c r="W47" s="16"/>
      <c r="X47" s="16">
        <v>5189451785.71</v>
      </c>
      <c r="Y47" s="16"/>
      <c r="Z47" s="16"/>
      <c r="AA47" s="16">
        <v>5530674175.1500006</v>
      </c>
      <c r="AB47" s="16"/>
      <c r="AC47" s="16"/>
      <c r="AD47" s="16">
        <v>5833031844.8600006</v>
      </c>
      <c r="AE47" s="16"/>
      <c r="AF47" s="16"/>
      <c r="AG47" s="16"/>
      <c r="AH47" s="1" t="s">
        <v>8</v>
      </c>
    </row>
    <row r="48" spans="1:34" x14ac:dyDescent="0.2">
      <c r="A48" s="12" t="s">
        <v>51</v>
      </c>
      <c r="B48" s="16"/>
      <c r="C48" s="16">
        <v>53827473.490000002</v>
      </c>
      <c r="D48" s="16"/>
      <c r="E48" s="16"/>
      <c r="F48" s="16">
        <v>840351992.07000005</v>
      </c>
      <c r="G48" s="16"/>
      <c r="H48" s="16"/>
      <c r="I48" s="16">
        <v>655231705.89999998</v>
      </c>
      <c r="J48" s="16"/>
      <c r="K48" s="16"/>
      <c r="L48" s="16">
        <v>1435169340.0799999</v>
      </c>
      <c r="M48" s="16"/>
      <c r="N48" s="16"/>
      <c r="O48" s="16">
        <v>503117813</v>
      </c>
      <c r="P48" s="16"/>
      <c r="Q48" s="16"/>
      <c r="R48" s="16">
        <v>823725850</v>
      </c>
      <c r="S48" s="16"/>
      <c r="T48" s="16"/>
      <c r="U48" s="16">
        <v>624907064</v>
      </c>
      <c r="V48" s="16"/>
      <c r="W48" s="16">
        <v>441677880</v>
      </c>
      <c r="X48" s="16"/>
      <c r="Y48" s="16"/>
      <c r="Z48" s="16"/>
      <c r="AA48" s="16">
        <v>2597934555</v>
      </c>
      <c r="AB48" s="16"/>
      <c r="AC48" s="16"/>
      <c r="AD48" s="16">
        <v>1126457889</v>
      </c>
      <c r="AE48" s="16"/>
      <c r="AF48" s="16"/>
      <c r="AG48" s="16"/>
      <c r="AH48" s="1" t="s">
        <v>9</v>
      </c>
    </row>
    <row r="49" spans="1:51" x14ac:dyDescent="0.2">
      <c r="A49" s="12" t="s">
        <v>10</v>
      </c>
      <c r="B49" s="16"/>
      <c r="C49" s="16">
        <v>56220176.150000133</v>
      </c>
      <c r="D49" s="16"/>
      <c r="E49" s="16"/>
      <c r="F49" s="16">
        <v>52381236.279999733</v>
      </c>
      <c r="G49" s="16"/>
      <c r="H49" s="16"/>
      <c r="I49" s="16">
        <v>42453377.740000486</v>
      </c>
      <c r="J49" s="16"/>
      <c r="K49" s="16"/>
      <c r="L49" s="16">
        <v>39799021.409999847</v>
      </c>
      <c r="M49" s="16"/>
      <c r="N49" s="16"/>
      <c r="O49" s="16">
        <v>45987635.25999999</v>
      </c>
      <c r="P49" s="16"/>
      <c r="Q49" s="16"/>
      <c r="R49" s="16">
        <v>49358705.089999199</v>
      </c>
      <c r="S49" s="16"/>
      <c r="T49" s="16"/>
      <c r="U49" s="16">
        <v>55263322.480000496</v>
      </c>
      <c r="V49" s="16"/>
      <c r="W49" s="16"/>
      <c r="X49" s="16">
        <v>55052952.519999512</v>
      </c>
      <c r="Y49" s="16"/>
      <c r="Z49" s="16"/>
      <c r="AA49" s="16">
        <v>57966771.459999084</v>
      </c>
      <c r="AB49" s="16"/>
      <c r="AC49" s="16"/>
      <c r="AD49" s="16">
        <v>55504165.239999771</v>
      </c>
      <c r="AE49" s="16"/>
      <c r="AF49" s="16"/>
      <c r="AG49" s="16"/>
      <c r="AH49" s="1" t="s">
        <v>10</v>
      </c>
    </row>
    <row r="50" spans="1:51" x14ac:dyDescent="0.2">
      <c r="A50" s="12" t="s">
        <v>11</v>
      </c>
      <c r="B50" s="16">
        <v>560837822.85999966</v>
      </c>
      <c r="C50" s="16">
        <v>560837822.85999966</v>
      </c>
      <c r="D50" s="16">
        <v>560837822.85999966</v>
      </c>
      <c r="E50" s="16">
        <v>1320622669.3599992</v>
      </c>
      <c r="F50" s="16">
        <v>1320622669.3599992</v>
      </c>
      <c r="G50" s="16">
        <v>1320622669.3599992</v>
      </c>
      <c r="H50" s="16">
        <v>1111340718.6499991</v>
      </c>
      <c r="I50" s="16">
        <v>1111340718.6499991</v>
      </c>
      <c r="J50" s="16">
        <v>1111340718.6499991</v>
      </c>
      <c r="K50" s="16">
        <v>1860365931.6200008</v>
      </c>
      <c r="L50" s="16">
        <v>1860365931.6200008</v>
      </c>
      <c r="M50" s="16">
        <v>1860365931.6200008</v>
      </c>
      <c r="N50" s="16"/>
      <c r="O50" s="16">
        <v>925688929.57999992</v>
      </c>
      <c r="P50" s="16">
        <v>925688929.57999992</v>
      </c>
      <c r="Q50" s="16">
        <v>1269215161.1200001</v>
      </c>
      <c r="R50" s="16">
        <v>1269215161.1200001</v>
      </c>
      <c r="S50" s="16">
        <v>1269215161.1200001</v>
      </c>
      <c r="T50" s="16">
        <v>1070628654.29</v>
      </c>
      <c r="U50" s="16">
        <v>1070628654.29</v>
      </c>
      <c r="V50" s="16">
        <v>1070628654.29</v>
      </c>
      <c r="W50" s="16">
        <v>90004325.199999809</v>
      </c>
      <c r="X50" s="16">
        <v>90004325.199999809</v>
      </c>
      <c r="Y50" s="16"/>
      <c r="Z50" s="16"/>
      <c r="AA50" s="16">
        <v>3214744884.1999998</v>
      </c>
      <c r="AB50" s="16"/>
      <c r="AC50" s="16"/>
      <c r="AD50" s="16">
        <v>1656921058.1500006</v>
      </c>
      <c r="AE50" s="16"/>
      <c r="AF50" s="16"/>
      <c r="AG50" s="16"/>
      <c r="AH50" s="1" t="s">
        <v>11</v>
      </c>
    </row>
    <row r="51" spans="1:51" x14ac:dyDescent="0.2">
      <c r="A51" s="12" t="s">
        <v>12</v>
      </c>
      <c r="B51" s="16">
        <v>630696992.75</v>
      </c>
      <c r="C51" s="16">
        <v>630696992.75</v>
      </c>
      <c r="D51" s="16">
        <v>630696992.75</v>
      </c>
      <c r="E51" s="16">
        <v>628853687.5199995</v>
      </c>
      <c r="F51" s="16">
        <v>628853687.5199995</v>
      </c>
      <c r="G51" s="16">
        <v>628853687.5199995</v>
      </c>
      <c r="H51" s="16">
        <v>612313200.35999918</v>
      </c>
      <c r="I51" s="16">
        <v>612313200.35999918</v>
      </c>
      <c r="J51" s="16">
        <v>612313200.35999918</v>
      </c>
      <c r="K51" s="16">
        <v>601175971.31000042</v>
      </c>
      <c r="L51" s="16">
        <v>601175971.31000042</v>
      </c>
      <c r="M51" s="16">
        <v>601175971.31000042</v>
      </c>
      <c r="N51" s="16"/>
      <c r="O51" s="16">
        <v>584743060.8499999</v>
      </c>
      <c r="P51" s="16">
        <v>584743060.8499999</v>
      </c>
      <c r="Q51" s="16">
        <v>616824497.16000032</v>
      </c>
      <c r="R51" s="16">
        <v>616824497.16000032</v>
      </c>
      <c r="S51" s="16">
        <v>616824497.16000032</v>
      </c>
      <c r="T51" s="16">
        <v>0</v>
      </c>
      <c r="U51" s="16">
        <v>697285736.73000002</v>
      </c>
      <c r="V51" s="16">
        <v>697285736.73000002</v>
      </c>
      <c r="W51" s="16">
        <v>830017114.73999977</v>
      </c>
      <c r="X51" s="16">
        <v>830017114.73999977</v>
      </c>
      <c r="Y51" s="16"/>
      <c r="Z51" s="16"/>
      <c r="AA51" s="16">
        <v>919397896.86000061</v>
      </c>
      <c r="AB51" s="16"/>
      <c r="AC51" s="16"/>
      <c r="AD51" s="16">
        <v>866370797.65000057</v>
      </c>
      <c r="AE51" s="16"/>
      <c r="AF51" s="16"/>
      <c r="AG51" s="16"/>
      <c r="AH51" s="1" t="s">
        <v>12</v>
      </c>
    </row>
    <row r="52" spans="1:51" x14ac:dyDescent="0.2">
      <c r="A52" s="12" t="s">
        <v>50</v>
      </c>
      <c r="B52" s="16">
        <v>1.174707474071129</v>
      </c>
      <c r="C52" s="16">
        <v>1.174707474071129</v>
      </c>
      <c r="D52" s="16">
        <v>1.174707474071129</v>
      </c>
      <c r="E52" s="16">
        <v>1.3835337932207605</v>
      </c>
      <c r="F52" s="16">
        <v>1.3835337932207605</v>
      </c>
      <c r="G52" s="16">
        <v>1.3835337932207605</v>
      </c>
      <c r="H52" s="16">
        <v>1.3055855858719578</v>
      </c>
      <c r="I52" s="16">
        <v>1.3055855858719578</v>
      </c>
      <c r="J52" s="16">
        <v>1.3055855858719578</v>
      </c>
      <c r="K52" s="16">
        <v>1.4826381136565532</v>
      </c>
      <c r="L52" s="16">
        <v>1.4826381136565532</v>
      </c>
      <c r="M52" s="16">
        <v>1.4826381136565532</v>
      </c>
      <c r="N52" s="16">
        <v>1.2319661069753141</v>
      </c>
      <c r="O52" s="16">
        <v>1.2319661069753141</v>
      </c>
      <c r="P52" s="16">
        <v>1.2319661069753141</v>
      </c>
      <c r="Q52" s="16">
        <v>1.3056086864469911</v>
      </c>
      <c r="R52" s="16">
        <v>1.3056086864469911</v>
      </c>
      <c r="S52" s="16">
        <v>1.3056086864469911</v>
      </c>
      <c r="T52" s="16">
        <v>1.2384526022810618</v>
      </c>
      <c r="U52" s="16">
        <v>1.2384526022810618</v>
      </c>
      <c r="V52" s="16">
        <v>1.2384526022810618</v>
      </c>
      <c r="W52" s="16">
        <v>1.0174613091450102</v>
      </c>
      <c r="X52" s="16">
        <v>1.0174613091450102</v>
      </c>
      <c r="Y52" s="16">
        <v>1.0174613091450102</v>
      </c>
      <c r="Z52" s="16">
        <v>1.6465917951715485</v>
      </c>
      <c r="AA52" s="16">
        <v>1.6465917951715485</v>
      </c>
      <c r="AB52" s="16">
        <v>1.6465917951715485</v>
      </c>
      <c r="AC52" s="16">
        <v>1.309238248029533</v>
      </c>
      <c r="AD52" s="16">
        <v>1.309238248029533</v>
      </c>
      <c r="AE52" s="16"/>
      <c r="AF52" s="16"/>
      <c r="AG52" s="16"/>
      <c r="AH52" s="1" t="s">
        <v>13</v>
      </c>
    </row>
    <row r="53" spans="1:51" x14ac:dyDescent="0.2">
      <c r="A53" s="12" t="s">
        <v>14</v>
      </c>
      <c r="B53" s="16">
        <v>1.2081338726442947</v>
      </c>
      <c r="C53" s="16">
        <v>1.2081338726442947</v>
      </c>
      <c r="D53" s="16">
        <v>1.2081338726442947</v>
      </c>
      <c r="E53" s="16">
        <v>1.1939507045003055</v>
      </c>
      <c r="F53" s="16">
        <v>1.1939507045003055</v>
      </c>
      <c r="G53" s="16">
        <v>1.1939507045003055</v>
      </c>
      <c r="H53" s="16">
        <v>1.1780963859136404</v>
      </c>
      <c r="I53" s="16">
        <v>1.1780963859136404</v>
      </c>
      <c r="J53" s="16">
        <v>1.1780963859136404</v>
      </c>
      <c r="K53" s="16">
        <v>1.1652127482245895</v>
      </c>
      <c r="L53" s="16">
        <v>1.1652127482245895</v>
      </c>
      <c r="M53" s="16">
        <v>1.1652127482245895</v>
      </c>
      <c r="N53" s="16">
        <v>1.1545932453347076</v>
      </c>
      <c r="O53" s="16">
        <v>1.1545932453347076</v>
      </c>
      <c r="P53" s="16">
        <v>1.1545932453347076</v>
      </c>
      <c r="Q53" s="16">
        <v>1.1568578440567119</v>
      </c>
      <c r="R53" s="16">
        <v>1.1568578440567119</v>
      </c>
      <c r="S53" s="16">
        <v>1.1568578440567119</v>
      </c>
      <c r="T53" s="16">
        <v>1.1666921888469441</v>
      </c>
      <c r="U53" s="16">
        <v>1.1666921888469441</v>
      </c>
      <c r="V53" s="16">
        <v>1.1666921888469441</v>
      </c>
      <c r="W53" s="16">
        <v>1.19039558506684</v>
      </c>
      <c r="X53" s="16">
        <v>1.19039558506684</v>
      </c>
      <c r="Y53" s="16">
        <v>1.19039558506684</v>
      </c>
      <c r="Z53" s="16">
        <v>1.1993803540222796</v>
      </c>
      <c r="AA53" s="16">
        <v>1.1993803540222796</v>
      </c>
      <c r="AB53" s="16">
        <v>1.1993803540222796</v>
      </c>
      <c r="AC53" s="16">
        <v>1.1744372707166479</v>
      </c>
      <c r="AD53" s="16">
        <v>1.1744372707166479</v>
      </c>
      <c r="AE53" s="16"/>
      <c r="AF53" s="16"/>
      <c r="AG53" s="16"/>
      <c r="AH53" s="1" t="s">
        <v>14</v>
      </c>
    </row>
    <row r="54" spans="1:51" ht="12.75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T54" s="20">
        <f>AP61-AO58</f>
        <v>-439821112.31999999</v>
      </c>
    </row>
    <row r="55" spans="1:51" ht="10.5" hidden="1" customHeight="1" x14ac:dyDescent="0.2">
      <c r="A55" s="13"/>
      <c r="B55" s="4"/>
      <c r="D55" s="4"/>
    </row>
    <row r="56" spans="1:51" hidden="1" x14ac:dyDescent="0.2">
      <c r="A56" s="14" t="s">
        <v>5</v>
      </c>
      <c r="B56" s="15" t="s">
        <v>15</v>
      </c>
      <c r="C56" s="15" t="s">
        <v>16</v>
      </c>
      <c r="D56" s="15"/>
      <c r="E56" s="15" t="s">
        <v>15</v>
      </c>
      <c r="F56" s="15" t="s">
        <v>17</v>
      </c>
      <c r="G56" s="15"/>
      <c r="H56" s="15" t="s">
        <v>15</v>
      </c>
      <c r="I56" s="15" t="s">
        <v>18</v>
      </c>
      <c r="J56" s="15"/>
      <c r="K56" s="15" t="s">
        <v>15</v>
      </c>
      <c r="L56" s="15" t="s">
        <v>19</v>
      </c>
      <c r="M56" s="15"/>
      <c r="N56" s="15" t="s">
        <v>15</v>
      </c>
      <c r="O56" s="15" t="s">
        <v>20</v>
      </c>
      <c r="P56" s="15"/>
      <c r="Q56" s="15" t="s">
        <v>15</v>
      </c>
      <c r="R56" s="15" t="s">
        <v>21</v>
      </c>
      <c r="S56" s="15"/>
      <c r="T56" s="15" t="s">
        <v>15</v>
      </c>
      <c r="U56" s="15" t="s">
        <v>22</v>
      </c>
      <c r="V56" s="15"/>
      <c r="W56" s="15" t="s">
        <v>15</v>
      </c>
      <c r="X56" s="15" t="s">
        <v>23</v>
      </c>
      <c r="Y56" s="15"/>
      <c r="Z56" s="15" t="s">
        <v>15</v>
      </c>
      <c r="AA56" s="15" t="s">
        <v>24</v>
      </c>
      <c r="AB56" s="15"/>
      <c r="AC56" s="15" t="s">
        <v>15</v>
      </c>
      <c r="AD56" s="15" t="s">
        <v>25</v>
      </c>
      <c r="AE56" s="15"/>
      <c r="AF56" s="15" t="s">
        <v>15</v>
      </c>
      <c r="AG56" s="15" t="s">
        <v>26</v>
      </c>
      <c r="AH56" s="15"/>
      <c r="AI56" s="15" t="s">
        <v>15</v>
      </c>
      <c r="AJ56" s="15" t="s">
        <v>28</v>
      </c>
      <c r="AK56" s="15"/>
      <c r="AL56" s="15" t="s">
        <v>29</v>
      </c>
      <c r="AM56" s="15" t="s">
        <v>30</v>
      </c>
      <c r="AN56" s="15"/>
      <c r="AO56" s="15" t="s">
        <v>29</v>
      </c>
      <c r="AP56" s="15" t="s">
        <v>32</v>
      </c>
      <c r="AQ56" s="15"/>
      <c r="AR56" s="25" t="s">
        <v>29</v>
      </c>
      <c r="AS56" s="25" t="s">
        <v>46</v>
      </c>
      <c r="AX56" s="15">
        <v>2020</v>
      </c>
    </row>
    <row r="57" spans="1:51" hidden="1" x14ac:dyDescent="0.2">
      <c r="A57" s="12" t="s">
        <v>6</v>
      </c>
      <c r="B57" s="16">
        <v>2130661599.2100003</v>
      </c>
      <c r="C57" s="16"/>
      <c r="D57" s="16"/>
      <c r="E57" s="16">
        <v>2229720094.4199991</v>
      </c>
      <c r="F57" s="16"/>
      <c r="G57" s="16"/>
      <c r="H57" s="16">
        <v>2353657794.5300002</v>
      </c>
      <c r="I57" s="16"/>
      <c r="J57" s="16"/>
      <c r="K57" s="16">
        <v>2495722786.3800006</v>
      </c>
      <c r="L57" s="16"/>
      <c r="M57" s="16"/>
      <c r="N57" s="16">
        <v>2708496732.3199992</v>
      </c>
      <c r="O57" s="16"/>
      <c r="P57" s="16"/>
      <c r="Q57" s="16">
        <v>2849469546.21</v>
      </c>
      <c r="R57" s="16"/>
      <c r="S57" s="16"/>
      <c r="T57" s="16">
        <v>3030246757.71</v>
      </c>
      <c r="U57" s="16"/>
      <c r="V57" s="16"/>
      <c r="W57" s="16">
        <v>3242337732.8800006</v>
      </c>
      <c r="X57" s="16"/>
      <c r="Y57" s="16"/>
      <c r="Z57" s="16">
        <v>3438100089.5599999</v>
      </c>
      <c r="AA57" s="16"/>
      <c r="AB57" s="16"/>
      <c r="AC57" s="16">
        <v>3638798929.0799999</v>
      </c>
      <c r="AD57" s="16"/>
      <c r="AE57" s="16"/>
      <c r="AF57" s="16">
        <v>3782461902.4199996</v>
      </c>
      <c r="AG57" s="16"/>
      <c r="AH57" s="16"/>
      <c r="AI57" s="16">
        <v>3932379033.1900001</v>
      </c>
      <c r="AJ57" s="16"/>
      <c r="AK57" s="16"/>
      <c r="AL57" s="16">
        <v>4183073853.3899999</v>
      </c>
      <c r="AM57" s="16"/>
      <c r="AN57" s="16"/>
      <c r="AO57" s="16">
        <v>4359434670.9700003</v>
      </c>
      <c r="AP57" s="16"/>
      <c r="AQ57" s="16"/>
      <c r="AR57" s="16">
        <v>4966661047.21</v>
      </c>
      <c r="AS57" s="16"/>
      <c r="AX57" s="16">
        <v>4966661047.21</v>
      </c>
      <c r="AY57" s="1" t="s">
        <v>6</v>
      </c>
    </row>
    <row r="58" spans="1:51" hidden="1" x14ac:dyDescent="0.2">
      <c r="A58" s="12" t="s">
        <v>33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>
        <v>441677880</v>
      </c>
      <c r="AP58" s="16"/>
      <c r="AQ58" s="16"/>
      <c r="AR58" s="16"/>
      <c r="AS58" s="16"/>
      <c r="AX58" s="16">
        <v>391411793.73999977</v>
      </c>
    </row>
    <row r="59" spans="1:51" hidden="1" x14ac:dyDescent="0.2">
      <c r="A59" s="12" t="s">
        <v>7</v>
      </c>
      <c r="B59" s="16">
        <v>133826939.3900001</v>
      </c>
      <c r="C59" s="16"/>
      <c r="D59" s="16"/>
      <c r="E59" s="16">
        <v>158402621.4829998</v>
      </c>
      <c r="F59" s="16"/>
      <c r="G59" s="16"/>
      <c r="H59" s="16">
        <v>133539143.49000025</v>
      </c>
      <c r="I59" s="16"/>
      <c r="J59" s="16"/>
      <c r="K59" s="16">
        <v>145107802.78000069</v>
      </c>
      <c r="L59" s="16"/>
      <c r="M59" s="16"/>
      <c r="N59" s="16">
        <v>156759706.83999968</v>
      </c>
      <c r="O59" s="16"/>
      <c r="P59" s="16"/>
      <c r="Q59" s="16">
        <v>171170711.8399992</v>
      </c>
      <c r="R59" s="16"/>
      <c r="S59" s="16"/>
      <c r="T59" s="16">
        <v>179906819.53000069</v>
      </c>
      <c r="U59" s="16"/>
      <c r="V59" s="16"/>
      <c r="W59" s="16">
        <v>200964246.50999975</v>
      </c>
      <c r="X59" s="16"/>
      <c r="Y59" s="16"/>
      <c r="Z59" s="16">
        <v>198657565.3499999</v>
      </c>
      <c r="AA59" s="16"/>
      <c r="AB59" s="16"/>
      <c r="AC59" s="16">
        <v>215778401.17999983</v>
      </c>
      <c r="AD59" s="16"/>
      <c r="AE59" s="16"/>
      <c r="AF59" s="16">
        <v>208159579.53000021</v>
      </c>
      <c r="AG59" s="16"/>
      <c r="AH59" s="16"/>
      <c r="AI59" s="16">
        <v>220693891.13000011</v>
      </c>
      <c r="AJ59" s="16"/>
      <c r="AK59" s="16"/>
      <c r="AL59" s="16">
        <f>4489901322.31-AL57</f>
        <v>306827468.92000055</v>
      </c>
      <c r="AM59" s="16"/>
      <c r="AN59" s="16"/>
      <c r="AO59" s="16">
        <f>5154500413.03-AO57-AO58</f>
        <v>353387862.05999947</v>
      </c>
      <c r="AP59" s="16"/>
      <c r="AQ59" s="16"/>
      <c r="AR59" s="16">
        <v>391411793.73999977</v>
      </c>
      <c r="AS59" s="16"/>
      <c r="AX59" s="16">
        <v>5833031844.8600006</v>
      </c>
      <c r="AY59" s="1" t="s">
        <v>7</v>
      </c>
    </row>
    <row r="60" spans="1:51" hidden="1" x14ac:dyDescent="0.2">
      <c r="A60" s="12" t="s">
        <v>8</v>
      </c>
      <c r="B60" s="16"/>
      <c r="C60" s="16">
        <v>2584515728.1500006</v>
      </c>
      <c r="D60" s="16"/>
      <c r="E60" s="16"/>
      <c r="F60" s="16">
        <v>2766302363.5899997</v>
      </c>
      <c r="G60" s="16"/>
      <c r="H60" s="16"/>
      <c r="I60" s="16">
        <v>3006754105.6700006</v>
      </c>
      <c r="J60" s="16"/>
      <c r="K60" s="16"/>
      <c r="L60" s="16">
        <v>3252286232.4700003</v>
      </c>
      <c r="M60" s="16"/>
      <c r="N60" s="16"/>
      <c r="O60" s="16">
        <v>3345911359.6099997</v>
      </c>
      <c r="P60" s="16"/>
      <c r="Q60" s="16"/>
      <c r="R60" s="16">
        <v>3485154868.4200001</v>
      </c>
      <c r="S60" s="16"/>
      <c r="T60" s="16"/>
      <c r="U60" s="16">
        <v>3660943750.46</v>
      </c>
      <c r="V60" s="16"/>
      <c r="W60" s="16"/>
      <c r="X60" s="16">
        <v>3871191420.4000001</v>
      </c>
      <c r="Y60" s="16"/>
      <c r="Z60" s="16"/>
      <c r="AA60" s="16">
        <v>4050413289.9199991</v>
      </c>
      <c r="AB60" s="16"/>
      <c r="AC60" s="16"/>
      <c r="AD60" s="16">
        <v>4239974900.3900003</v>
      </c>
      <c r="AE60" s="16"/>
      <c r="AF60" s="16"/>
      <c r="AG60" s="16">
        <v>4367204963.2699995</v>
      </c>
      <c r="AH60" s="16"/>
      <c r="AI60" s="16"/>
      <c r="AJ60" s="16">
        <v>4549203530.3500004</v>
      </c>
      <c r="AK60" s="16"/>
      <c r="AL60" s="16"/>
      <c r="AM60" s="16">
        <f>3254054987.48+1626304602.64</f>
        <v>4880359590.1199999</v>
      </c>
      <c r="AN60" s="16"/>
      <c r="AO60" s="16"/>
      <c r="AP60" s="16">
        <f>3460210419.6+1729241366.11</f>
        <v>5189451785.71</v>
      </c>
      <c r="AQ60" s="16"/>
      <c r="AR60" s="16"/>
      <c r="AS60" s="16">
        <v>5833031844.8600006</v>
      </c>
      <c r="AX60" s="16">
        <v>1126457889</v>
      </c>
      <c r="AY60" s="1" t="s">
        <v>8</v>
      </c>
    </row>
    <row r="61" spans="1:51" hidden="1" x14ac:dyDescent="0.2">
      <c r="A61" s="12" t="s">
        <v>34</v>
      </c>
      <c r="B61" s="16"/>
      <c r="C61" s="16">
        <v>138292910.32999998</v>
      </c>
      <c r="D61" s="16"/>
      <c r="E61" s="16"/>
      <c r="F61" s="16">
        <v>199352473.53</v>
      </c>
      <c r="G61" s="16"/>
      <c r="H61" s="16"/>
      <c r="I61" s="16">
        <v>266583860.64000002</v>
      </c>
      <c r="J61" s="16"/>
      <c r="K61" s="16"/>
      <c r="L61" s="16">
        <v>206003173.40000001</v>
      </c>
      <c r="M61" s="16"/>
      <c r="N61" s="16"/>
      <c r="O61" s="16">
        <v>343749626.07999998</v>
      </c>
      <c r="P61" s="16"/>
      <c r="Q61" s="16"/>
      <c r="R61" s="16">
        <v>508019849.43000001</v>
      </c>
      <c r="S61" s="16"/>
      <c r="T61" s="16"/>
      <c r="U61" s="16">
        <v>76514981.530000001</v>
      </c>
      <c r="V61" s="16"/>
      <c r="W61" s="16"/>
      <c r="X61" s="16">
        <v>858597639.28000009</v>
      </c>
      <c r="Y61" s="16"/>
      <c r="Z61" s="16"/>
      <c r="AA61" s="16">
        <v>664484804.90999997</v>
      </c>
      <c r="AB61" s="16"/>
      <c r="AC61" s="16"/>
      <c r="AD61" s="16">
        <v>1443184764.27</v>
      </c>
      <c r="AE61" s="16"/>
      <c r="AF61" s="16"/>
      <c r="AG61" s="16">
        <v>515369243.97000003</v>
      </c>
      <c r="AH61" s="16"/>
      <c r="AI61" s="16"/>
      <c r="AJ61" s="16">
        <v>829686308.57000005</v>
      </c>
      <c r="AK61" s="16"/>
      <c r="AL61" s="16"/>
      <c r="AM61" s="16">
        <v>627573052.35000002</v>
      </c>
      <c r="AN61" s="16"/>
      <c r="AO61" s="16"/>
      <c r="AP61" s="16">
        <v>1856767.68</v>
      </c>
      <c r="AQ61" s="16"/>
      <c r="AR61" s="16"/>
      <c r="AS61" s="16">
        <v>1126457889</v>
      </c>
      <c r="AX61" s="16">
        <v>55504165.239999771</v>
      </c>
      <c r="AY61" s="1" t="s">
        <v>9</v>
      </c>
    </row>
    <row r="62" spans="1:51" hidden="1" x14ac:dyDescent="0.2">
      <c r="A62" s="12" t="s">
        <v>10</v>
      </c>
      <c r="B62" s="16"/>
      <c r="C62" s="16">
        <v>75761792.480000019</v>
      </c>
      <c r="D62" s="16"/>
      <c r="E62" s="16"/>
      <c r="F62" s="16">
        <v>57838800.070000172</v>
      </c>
      <c r="G62" s="16"/>
      <c r="H62" s="16"/>
      <c r="I62" s="16">
        <v>30417023.010000706</v>
      </c>
      <c r="J62" s="16"/>
      <c r="K62" s="16"/>
      <c r="L62" s="16">
        <v>33136595.130000114</v>
      </c>
      <c r="M62" s="16"/>
      <c r="N62" s="16"/>
      <c r="O62" s="16">
        <v>32729432.949999809</v>
      </c>
      <c r="P62" s="16"/>
      <c r="Q62" s="16"/>
      <c r="R62" s="16">
        <v>34291181.759999752</v>
      </c>
      <c r="S62" s="16"/>
      <c r="T62" s="16"/>
      <c r="U62" s="16">
        <v>33532668.110000134</v>
      </c>
      <c r="V62" s="16"/>
      <c r="W62" s="16"/>
      <c r="X62" s="16">
        <v>34135589.069999695</v>
      </c>
      <c r="Y62" s="16"/>
      <c r="Z62" s="16"/>
      <c r="AA62" s="16">
        <v>33200278.730000496</v>
      </c>
      <c r="AB62" s="16"/>
      <c r="AC62" s="16"/>
      <c r="AD62" s="16">
        <v>31783597.21999979</v>
      </c>
      <c r="AE62" s="16"/>
      <c r="AF62" s="16"/>
      <c r="AG62" s="16">
        <v>33736204.289999962</v>
      </c>
      <c r="AH62" s="16"/>
      <c r="AI62" s="16"/>
      <c r="AJ62" s="16">
        <v>46398246.519999146</v>
      </c>
      <c r="AK62" s="16"/>
      <c r="AL62" s="16"/>
      <c r="AM62" s="16">
        <f>5560529976.6-AM60-AM61</f>
        <v>52597334.130000472</v>
      </c>
      <c r="AN62" s="16"/>
      <c r="AO62" s="16"/>
      <c r="AP62" s="16">
        <f>5244504738.23-AP60-AP61</f>
        <v>53196184.839999504</v>
      </c>
      <c r="AQ62" s="16"/>
      <c r="AR62" s="16"/>
      <c r="AS62" s="16">
        <v>55504165.239999771</v>
      </c>
      <c r="AX62" s="16">
        <v>1656921058.1500006</v>
      </c>
      <c r="AY62" s="1" t="s">
        <v>10</v>
      </c>
    </row>
    <row r="63" spans="1:51" hidden="1" x14ac:dyDescent="0.2">
      <c r="A63" s="12" t="s">
        <v>11</v>
      </c>
      <c r="B63" s="16">
        <v>534081892.36000037</v>
      </c>
      <c r="C63" s="16">
        <v>534081892.36000037</v>
      </c>
      <c r="D63" s="16">
        <v>534081892.36000037</v>
      </c>
      <c r="E63" s="16">
        <v>635370921.28700113</v>
      </c>
      <c r="F63" s="16">
        <v>635370921.28700113</v>
      </c>
      <c r="G63" s="16">
        <v>635370921.28700113</v>
      </c>
      <c r="H63" s="16">
        <v>816558051.30000067</v>
      </c>
      <c r="I63" s="16">
        <v>816558051.30000067</v>
      </c>
      <c r="J63" s="16">
        <v>816558051.30000067</v>
      </c>
      <c r="K63" s="16">
        <v>850595411.8399992</v>
      </c>
      <c r="L63" s="16">
        <v>850595411.8399992</v>
      </c>
      <c r="M63" s="16">
        <v>850595411.8399992</v>
      </c>
      <c r="N63" s="16">
        <v>857133979.4800005</v>
      </c>
      <c r="O63" s="16">
        <v>857133979.4800005</v>
      </c>
      <c r="P63" s="16">
        <v>857133979.4800005</v>
      </c>
      <c r="Q63" s="16">
        <v>1006825641.5600004</v>
      </c>
      <c r="R63" s="16">
        <v>1006825641.5600004</v>
      </c>
      <c r="S63" s="16">
        <v>1006825641.5600004</v>
      </c>
      <c r="T63" s="16">
        <v>560837822.85999966</v>
      </c>
      <c r="U63" s="16">
        <v>560837822.85999966</v>
      </c>
      <c r="V63" s="16">
        <v>560837822.85999966</v>
      </c>
      <c r="W63" s="16">
        <v>1320622669.3599992</v>
      </c>
      <c r="X63" s="16">
        <v>1320622669.3599992</v>
      </c>
      <c r="Y63" s="16">
        <v>1320622669.3599992</v>
      </c>
      <c r="Z63" s="16">
        <v>1111340718.6499991</v>
      </c>
      <c r="AA63" s="16">
        <v>1111340718.6499991</v>
      </c>
      <c r="AB63" s="16">
        <v>1111340718.6499991</v>
      </c>
      <c r="AC63" s="16">
        <v>1860365931.6200008</v>
      </c>
      <c r="AD63" s="16">
        <v>1860365931.6200008</v>
      </c>
      <c r="AE63" s="16">
        <v>1860365931.6200008</v>
      </c>
      <c r="AF63" s="16"/>
      <c r="AG63" s="16">
        <v>925688929.57999992</v>
      </c>
      <c r="AH63" s="16">
        <v>925688929.57999992</v>
      </c>
      <c r="AI63" s="16">
        <v>1269215161.1200001</v>
      </c>
      <c r="AJ63" s="16">
        <v>1269215161.1200001</v>
      </c>
      <c r="AK63" s="16">
        <v>1269215161.1200001</v>
      </c>
      <c r="AL63" s="16">
        <f>1040645228.13+29983426.16</f>
        <v>1070628654.29</v>
      </c>
      <c r="AM63" s="16">
        <f>1040645228.13+29983426.16</f>
        <v>1070628654.29</v>
      </c>
      <c r="AN63" s="16"/>
      <c r="AO63" s="16"/>
      <c r="AP63" s="16">
        <f>AP60+AP61+AP62-AO57-AO59</f>
        <v>531682205.19999981</v>
      </c>
      <c r="AQ63" s="16"/>
      <c r="AR63" s="16"/>
      <c r="AS63" s="16">
        <v>1656921058.1500006</v>
      </c>
      <c r="AX63" s="16">
        <v>866370797.65000057</v>
      </c>
      <c r="AY63" s="1" t="s">
        <v>11</v>
      </c>
    </row>
    <row r="64" spans="1:51" hidden="1" x14ac:dyDescent="0.2">
      <c r="A64" s="12" t="s">
        <v>12</v>
      </c>
      <c r="B64" s="16">
        <v>453854128.9400003</v>
      </c>
      <c r="C64" s="16">
        <v>453854128.9400003</v>
      </c>
      <c r="D64" s="16">
        <v>453854128.9400003</v>
      </c>
      <c r="E64" s="16">
        <v>536582269.17000055</v>
      </c>
      <c r="F64" s="16">
        <v>536582269.17000055</v>
      </c>
      <c r="G64" s="16">
        <v>536582269.17000055</v>
      </c>
      <c r="H64" s="16">
        <v>653096311.14000034</v>
      </c>
      <c r="I64" s="16">
        <v>653096311.14000034</v>
      </c>
      <c r="J64" s="16">
        <v>653096311.14000034</v>
      </c>
      <c r="K64" s="16">
        <v>756563446.08999968</v>
      </c>
      <c r="L64" s="16">
        <v>756563446.08999968</v>
      </c>
      <c r="M64" s="16">
        <v>756563446.08999968</v>
      </c>
      <c r="N64" s="16">
        <v>637414627.29000044</v>
      </c>
      <c r="O64" s="16">
        <v>637414627.29000044</v>
      </c>
      <c r="P64" s="16">
        <v>637414627.29000044</v>
      </c>
      <c r="Q64" s="16">
        <v>635685322.21000004</v>
      </c>
      <c r="R64" s="16">
        <v>635685322.21000004</v>
      </c>
      <c r="S64" s="16">
        <v>635685322.21000004</v>
      </c>
      <c r="T64" s="16">
        <v>630696992.75</v>
      </c>
      <c r="U64" s="16">
        <v>630696992.75</v>
      </c>
      <c r="V64" s="16">
        <v>630696992.75</v>
      </c>
      <c r="W64" s="16">
        <v>628853687.5199995</v>
      </c>
      <c r="X64" s="16">
        <v>628853687.5199995</v>
      </c>
      <c r="Y64" s="16">
        <v>628853687.5199995</v>
      </c>
      <c r="Z64" s="16">
        <v>612313200.35999918</v>
      </c>
      <c r="AA64" s="16">
        <v>612313200.35999918</v>
      </c>
      <c r="AB64" s="16">
        <v>612313200.35999918</v>
      </c>
      <c r="AC64" s="16">
        <v>601175971.31000042</v>
      </c>
      <c r="AD64" s="16">
        <v>601175971.31000042</v>
      </c>
      <c r="AE64" s="16">
        <v>601175971.31000042</v>
      </c>
      <c r="AF64" s="16"/>
      <c r="AG64" s="16">
        <v>584743060.8499999</v>
      </c>
      <c r="AH64" s="16">
        <v>584743060.8499999</v>
      </c>
      <c r="AI64" s="16">
        <v>616824497.16000032</v>
      </c>
      <c r="AJ64" s="16">
        <v>616824497.16000032</v>
      </c>
      <c r="AK64" s="16">
        <v>616824497.16000032</v>
      </c>
      <c r="AL64" s="16">
        <f>AL60-AK57</f>
        <v>0</v>
      </c>
      <c r="AM64" s="16">
        <f>AM60-AL57</f>
        <v>697285736.73000002</v>
      </c>
      <c r="AN64" s="16"/>
      <c r="AO64" s="16"/>
      <c r="AP64" s="16">
        <f>AP60-AO57</f>
        <v>830017114.73999977</v>
      </c>
      <c r="AQ64" s="16"/>
      <c r="AR64" s="16"/>
      <c r="AS64" s="16">
        <v>866370797.65000057</v>
      </c>
      <c r="AX64" s="16">
        <v>1.309238248029533</v>
      </c>
      <c r="AY64" s="1" t="s">
        <v>12</v>
      </c>
    </row>
    <row r="65" spans="1:51" hidden="1" x14ac:dyDescent="0.2">
      <c r="A65" s="12" t="s">
        <v>50</v>
      </c>
      <c r="B65" s="16">
        <v>1.2358510026684399</v>
      </c>
      <c r="C65" s="16">
        <v>1.2358510026684399</v>
      </c>
      <c r="D65" s="16">
        <v>1.2358510026684399</v>
      </c>
      <c r="E65" s="16">
        <v>1.2660545528317853</v>
      </c>
      <c r="F65" s="16">
        <v>1.2660545528317853</v>
      </c>
      <c r="G65" s="16">
        <v>1.2660545528317853</v>
      </c>
      <c r="H65" s="16">
        <v>1.3283045418791981</v>
      </c>
      <c r="I65" s="16">
        <v>1.3283045418791981</v>
      </c>
      <c r="J65" s="16">
        <v>1.3283045418791981</v>
      </c>
      <c r="K65" s="16">
        <v>1.3220938955082906</v>
      </c>
      <c r="L65" s="16">
        <v>1.3220938955082906</v>
      </c>
      <c r="M65" s="16">
        <v>1.3220938955082906</v>
      </c>
      <c r="N65" s="16">
        <v>1.2991473879145299</v>
      </c>
      <c r="O65" s="16">
        <v>1.2991473879145299</v>
      </c>
      <c r="P65" s="16">
        <v>1.2991473879145299</v>
      </c>
      <c r="Q65" s="16">
        <v>1.3333153091887762</v>
      </c>
      <c r="R65" s="16">
        <v>1.3333153091887762</v>
      </c>
      <c r="S65" s="16">
        <v>1.3333153091887762</v>
      </c>
      <c r="T65" s="16">
        <v>1.174707474071129</v>
      </c>
      <c r="U65" s="16">
        <v>1.174707474071129</v>
      </c>
      <c r="V65" s="16">
        <v>1.174707474071129</v>
      </c>
      <c r="W65" s="16">
        <v>1.3835337932207605</v>
      </c>
      <c r="X65" s="16">
        <v>1.3835337932207605</v>
      </c>
      <c r="Y65" s="16">
        <v>1.3835337932207605</v>
      </c>
      <c r="Z65" s="16">
        <v>1.3055855858719578</v>
      </c>
      <c r="AA65" s="16">
        <v>1.3055855858719578</v>
      </c>
      <c r="AB65" s="16">
        <v>1.3055855858719578</v>
      </c>
      <c r="AC65" s="16">
        <v>1.4826381136565532</v>
      </c>
      <c r="AD65" s="16">
        <v>1.4826381136565532</v>
      </c>
      <c r="AE65" s="16">
        <v>1.4826381136565532</v>
      </c>
      <c r="AF65" s="16">
        <v>1.2319661069753141</v>
      </c>
      <c r="AG65" s="16">
        <v>1.2319661069753141</v>
      </c>
      <c r="AH65" s="16">
        <v>1.2319661069753141</v>
      </c>
      <c r="AI65" s="16">
        <v>1.3056086864469911</v>
      </c>
      <c r="AJ65" s="16">
        <v>1.3056086864469911</v>
      </c>
      <c r="AK65" s="16">
        <v>1.3056086864469911</v>
      </c>
      <c r="AL65" s="16">
        <v>1.2384526022810618</v>
      </c>
      <c r="AM65" s="16">
        <f>(AM62+AM61+AM60)/(AL57+AL59)</f>
        <v>1.2384526022810618</v>
      </c>
      <c r="AN65" s="16"/>
      <c r="AO65" s="16"/>
      <c r="AP65" s="16">
        <f>(AP62+AP61+AP60)/(AO57+AO59)</f>
        <v>1.1128160887607552</v>
      </c>
      <c r="AQ65" s="16"/>
      <c r="AR65" s="16"/>
      <c r="AS65" s="16">
        <v>1.309238248029533</v>
      </c>
      <c r="AX65" s="16">
        <v>1.1744372707166479</v>
      </c>
      <c r="AY65" s="1" t="s">
        <v>13</v>
      </c>
    </row>
    <row r="66" spans="1:51" hidden="1" x14ac:dyDescent="0.2">
      <c r="A66" s="12" t="s">
        <v>14</v>
      </c>
      <c r="B66" s="16">
        <v>1.2130108925360454</v>
      </c>
      <c r="C66" s="16">
        <v>1.2130108925360454</v>
      </c>
      <c r="D66" s="16">
        <v>1.2130108925360454</v>
      </c>
      <c r="E66" s="16">
        <v>1.2406500576071535</v>
      </c>
      <c r="F66" s="16">
        <v>1.2406500576071535</v>
      </c>
      <c r="G66" s="16">
        <v>1.2406500576071535</v>
      </c>
      <c r="H66" s="16">
        <v>1.2774814217503596</v>
      </c>
      <c r="I66" s="16">
        <v>1.2774814217503596</v>
      </c>
      <c r="J66" s="16">
        <v>1.2774814217503596</v>
      </c>
      <c r="K66" s="16">
        <v>1.3031440231338276</v>
      </c>
      <c r="L66" s="16">
        <v>1.3031440231338276</v>
      </c>
      <c r="M66" s="16">
        <v>1.3031440231338276</v>
      </c>
      <c r="N66" s="16">
        <v>1.2353388947026769</v>
      </c>
      <c r="O66" s="16">
        <v>1.2353388947026769</v>
      </c>
      <c r="P66" s="16">
        <v>1.2353388947026769</v>
      </c>
      <c r="Q66" s="16">
        <v>1.2230890037254503</v>
      </c>
      <c r="R66" s="16">
        <v>1.2230890037254503</v>
      </c>
      <c r="S66" s="16">
        <v>1.2230890037254503</v>
      </c>
      <c r="T66" s="16">
        <v>1.2081338726442947</v>
      </c>
      <c r="U66" s="16">
        <v>1.2081338726442947</v>
      </c>
      <c r="V66" s="16">
        <v>1.2081338726442947</v>
      </c>
      <c r="W66" s="16">
        <v>1.1939507045003055</v>
      </c>
      <c r="X66" s="16">
        <v>1.1939507045003055</v>
      </c>
      <c r="Y66" s="16">
        <v>1.1939507045003055</v>
      </c>
      <c r="Z66" s="16">
        <v>1.1780963859136404</v>
      </c>
      <c r="AA66" s="16">
        <v>1.1780963859136404</v>
      </c>
      <c r="AB66" s="16">
        <v>1.1780963859136404</v>
      </c>
      <c r="AC66" s="16">
        <v>1.1652127482245895</v>
      </c>
      <c r="AD66" s="16">
        <v>1.1652127482245895</v>
      </c>
      <c r="AE66" s="16">
        <v>1.1652127482245895</v>
      </c>
      <c r="AF66" s="16">
        <v>1.1545932453347076</v>
      </c>
      <c r="AG66" s="16">
        <v>1.1545932453347076</v>
      </c>
      <c r="AH66" s="16">
        <v>1.1545932453347076</v>
      </c>
      <c r="AI66" s="16">
        <v>1.1568578440567119</v>
      </c>
      <c r="AJ66" s="16">
        <v>1.1568578440567119</v>
      </c>
      <c r="AK66" s="16">
        <v>1.1568578440567119</v>
      </c>
      <c r="AL66" s="16">
        <v>1.1666921888469441</v>
      </c>
      <c r="AM66" s="16">
        <f>AM60/AL57</f>
        <v>1.1666921888469441</v>
      </c>
      <c r="AN66" s="16"/>
      <c r="AO66" s="16"/>
      <c r="AP66" s="16">
        <f>AP60/AO57</f>
        <v>1.19039558506684</v>
      </c>
      <c r="AQ66" s="16"/>
      <c r="AR66" s="16"/>
      <c r="AS66" s="16">
        <v>1.1744372707166479</v>
      </c>
      <c r="AX66" s="16"/>
      <c r="AY66" s="1" t="s">
        <v>14</v>
      </c>
    </row>
    <row r="67" spans="1:51" s="18" customFormat="1" ht="12.75" hidden="1" x14ac:dyDescent="0.2">
      <c r="A67" s="17"/>
    </row>
    <row r="68" spans="1:51" hidden="1" x14ac:dyDescent="0.2">
      <c r="AO68" s="16">
        <v>4359434670.9700003</v>
      </c>
      <c r="AP68" s="16"/>
      <c r="AQ68" s="24"/>
      <c r="AR68" s="24"/>
      <c r="AS68" s="24"/>
    </row>
    <row r="69" spans="1:51" hidden="1" x14ac:dyDescent="0.2">
      <c r="AO69" s="16"/>
      <c r="AP69" s="16"/>
      <c r="AQ69" s="24"/>
      <c r="AR69" s="24"/>
      <c r="AS69" s="24"/>
    </row>
    <row r="70" spans="1:51" x14ac:dyDescent="0.2">
      <c r="AO70" s="16">
        <f>5154500413.03-AO68-AO69</f>
        <v>795065742.05999947</v>
      </c>
      <c r="AP70" s="16"/>
      <c r="AQ70" s="24"/>
      <c r="AR70" s="24">
        <f>AR57+AR59</f>
        <v>5358072840.9499998</v>
      </c>
      <c r="AS70" s="24">
        <f>AS60+AS61+AS62</f>
        <v>7014993899.1000004</v>
      </c>
    </row>
  </sheetData>
  <mergeCells count="1">
    <mergeCell ref="A1:F1"/>
  </mergeCells>
  <pageMargins left="0.7" right="0.7" top="0.75" bottom="0.75" header="0.3" footer="0.3"/>
  <pageSetup paperSize="9" scale="64" orientation="portrait" r:id="rId1"/>
  <colBreaks count="1" manualBreakCount="1">
    <brk id="7" min="6" max="3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showGridLines="0" zoomScaleNormal="100" zoomScaleSheetLayoutView="100" workbookViewId="0">
      <selection activeCell="C40" sqref="C40"/>
    </sheetView>
  </sheetViews>
  <sheetFormatPr baseColWidth="10" defaultRowHeight="12" x14ac:dyDescent="0.2"/>
  <cols>
    <col min="1" max="1" width="40.42578125" style="12" customWidth="1"/>
    <col min="2" max="6" width="15.140625" style="1" customWidth="1"/>
    <col min="7" max="7" width="12" style="1" customWidth="1"/>
    <col min="8" max="21" width="15" style="1" customWidth="1"/>
    <col min="22" max="22" width="11.42578125" style="1"/>
    <col min="23" max="30" width="13.28515625" style="1" customWidth="1"/>
    <col min="31" max="33" width="16.85546875" style="1" customWidth="1"/>
    <col min="34" max="34" width="11.42578125" style="1"/>
    <col min="35" max="36" width="13" style="1" bestFit="1" customWidth="1"/>
    <col min="37" max="37" width="11.42578125" style="1"/>
    <col min="38" max="39" width="13" style="1" bestFit="1" customWidth="1"/>
    <col min="40" max="45" width="13" style="1" customWidth="1"/>
    <col min="46" max="46" width="13.85546875" style="1" bestFit="1" customWidth="1"/>
    <col min="47" max="49" width="11.42578125" style="1"/>
    <col min="50" max="50" width="15.42578125" style="1" customWidth="1"/>
    <col min="51" max="261" width="11.42578125" style="1"/>
    <col min="262" max="262" width="3.42578125" style="1" customWidth="1"/>
    <col min="263" max="263" width="39.7109375" style="1" customWidth="1"/>
    <col min="264" max="268" width="14.28515625" style="1" customWidth="1"/>
    <col min="269" max="283" width="15" style="1" customWidth="1"/>
    <col min="284" max="517" width="11.42578125" style="1"/>
    <col min="518" max="518" width="3.42578125" style="1" customWidth="1"/>
    <col min="519" max="519" width="39.7109375" style="1" customWidth="1"/>
    <col min="520" max="524" width="14.28515625" style="1" customWidth="1"/>
    <col min="525" max="539" width="15" style="1" customWidth="1"/>
    <col min="540" max="773" width="11.42578125" style="1"/>
    <col min="774" max="774" width="3.42578125" style="1" customWidth="1"/>
    <col min="775" max="775" width="39.7109375" style="1" customWidth="1"/>
    <col min="776" max="780" width="14.28515625" style="1" customWidth="1"/>
    <col min="781" max="795" width="15" style="1" customWidth="1"/>
    <col min="796" max="1029" width="11.42578125" style="1"/>
    <col min="1030" max="1030" width="3.42578125" style="1" customWidth="1"/>
    <col min="1031" max="1031" width="39.7109375" style="1" customWidth="1"/>
    <col min="1032" max="1036" width="14.28515625" style="1" customWidth="1"/>
    <col min="1037" max="1051" width="15" style="1" customWidth="1"/>
    <col min="1052" max="1285" width="11.42578125" style="1"/>
    <col min="1286" max="1286" width="3.42578125" style="1" customWidth="1"/>
    <col min="1287" max="1287" width="39.7109375" style="1" customWidth="1"/>
    <col min="1288" max="1292" width="14.28515625" style="1" customWidth="1"/>
    <col min="1293" max="1307" width="15" style="1" customWidth="1"/>
    <col min="1308" max="1541" width="11.42578125" style="1"/>
    <col min="1542" max="1542" width="3.42578125" style="1" customWidth="1"/>
    <col min="1543" max="1543" width="39.7109375" style="1" customWidth="1"/>
    <col min="1544" max="1548" width="14.28515625" style="1" customWidth="1"/>
    <col min="1549" max="1563" width="15" style="1" customWidth="1"/>
    <col min="1564" max="1797" width="11.42578125" style="1"/>
    <col min="1798" max="1798" width="3.42578125" style="1" customWidth="1"/>
    <col min="1799" max="1799" width="39.7109375" style="1" customWidth="1"/>
    <col min="1800" max="1804" width="14.28515625" style="1" customWidth="1"/>
    <col min="1805" max="1819" width="15" style="1" customWidth="1"/>
    <col min="1820" max="2053" width="11.42578125" style="1"/>
    <col min="2054" max="2054" width="3.42578125" style="1" customWidth="1"/>
    <col min="2055" max="2055" width="39.7109375" style="1" customWidth="1"/>
    <col min="2056" max="2060" width="14.28515625" style="1" customWidth="1"/>
    <col min="2061" max="2075" width="15" style="1" customWidth="1"/>
    <col min="2076" max="2309" width="11.42578125" style="1"/>
    <col min="2310" max="2310" width="3.42578125" style="1" customWidth="1"/>
    <col min="2311" max="2311" width="39.7109375" style="1" customWidth="1"/>
    <col min="2312" max="2316" width="14.28515625" style="1" customWidth="1"/>
    <col min="2317" max="2331" width="15" style="1" customWidth="1"/>
    <col min="2332" max="2565" width="11.42578125" style="1"/>
    <col min="2566" max="2566" width="3.42578125" style="1" customWidth="1"/>
    <col min="2567" max="2567" width="39.7109375" style="1" customWidth="1"/>
    <col min="2568" max="2572" width="14.28515625" style="1" customWidth="1"/>
    <col min="2573" max="2587" width="15" style="1" customWidth="1"/>
    <col min="2588" max="2821" width="11.42578125" style="1"/>
    <col min="2822" max="2822" width="3.42578125" style="1" customWidth="1"/>
    <col min="2823" max="2823" width="39.7109375" style="1" customWidth="1"/>
    <col min="2824" max="2828" width="14.28515625" style="1" customWidth="1"/>
    <col min="2829" max="2843" width="15" style="1" customWidth="1"/>
    <col min="2844" max="3077" width="11.42578125" style="1"/>
    <col min="3078" max="3078" width="3.42578125" style="1" customWidth="1"/>
    <col min="3079" max="3079" width="39.7109375" style="1" customWidth="1"/>
    <col min="3080" max="3084" width="14.28515625" style="1" customWidth="1"/>
    <col min="3085" max="3099" width="15" style="1" customWidth="1"/>
    <col min="3100" max="3333" width="11.42578125" style="1"/>
    <col min="3334" max="3334" width="3.42578125" style="1" customWidth="1"/>
    <col min="3335" max="3335" width="39.7109375" style="1" customWidth="1"/>
    <col min="3336" max="3340" width="14.28515625" style="1" customWidth="1"/>
    <col min="3341" max="3355" width="15" style="1" customWidth="1"/>
    <col min="3356" max="3589" width="11.42578125" style="1"/>
    <col min="3590" max="3590" width="3.42578125" style="1" customWidth="1"/>
    <col min="3591" max="3591" width="39.7109375" style="1" customWidth="1"/>
    <col min="3592" max="3596" width="14.28515625" style="1" customWidth="1"/>
    <col min="3597" max="3611" width="15" style="1" customWidth="1"/>
    <col min="3612" max="3845" width="11.42578125" style="1"/>
    <col min="3846" max="3846" width="3.42578125" style="1" customWidth="1"/>
    <col min="3847" max="3847" width="39.7109375" style="1" customWidth="1"/>
    <col min="3848" max="3852" width="14.28515625" style="1" customWidth="1"/>
    <col min="3853" max="3867" width="15" style="1" customWidth="1"/>
    <col min="3868" max="4101" width="11.42578125" style="1"/>
    <col min="4102" max="4102" width="3.42578125" style="1" customWidth="1"/>
    <col min="4103" max="4103" width="39.7109375" style="1" customWidth="1"/>
    <col min="4104" max="4108" width="14.28515625" style="1" customWidth="1"/>
    <col min="4109" max="4123" width="15" style="1" customWidth="1"/>
    <col min="4124" max="4357" width="11.42578125" style="1"/>
    <col min="4358" max="4358" width="3.42578125" style="1" customWidth="1"/>
    <col min="4359" max="4359" width="39.7109375" style="1" customWidth="1"/>
    <col min="4360" max="4364" width="14.28515625" style="1" customWidth="1"/>
    <col min="4365" max="4379" width="15" style="1" customWidth="1"/>
    <col min="4380" max="4613" width="11.42578125" style="1"/>
    <col min="4614" max="4614" width="3.42578125" style="1" customWidth="1"/>
    <col min="4615" max="4615" width="39.7109375" style="1" customWidth="1"/>
    <col min="4616" max="4620" width="14.28515625" style="1" customWidth="1"/>
    <col min="4621" max="4635" width="15" style="1" customWidth="1"/>
    <col min="4636" max="4869" width="11.42578125" style="1"/>
    <col min="4870" max="4870" width="3.42578125" style="1" customWidth="1"/>
    <col min="4871" max="4871" width="39.7109375" style="1" customWidth="1"/>
    <col min="4872" max="4876" width="14.28515625" style="1" customWidth="1"/>
    <col min="4877" max="4891" width="15" style="1" customWidth="1"/>
    <col min="4892" max="5125" width="11.42578125" style="1"/>
    <col min="5126" max="5126" width="3.42578125" style="1" customWidth="1"/>
    <col min="5127" max="5127" width="39.7109375" style="1" customWidth="1"/>
    <col min="5128" max="5132" width="14.28515625" style="1" customWidth="1"/>
    <col min="5133" max="5147" width="15" style="1" customWidth="1"/>
    <col min="5148" max="5381" width="11.42578125" style="1"/>
    <col min="5382" max="5382" width="3.42578125" style="1" customWidth="1"/>
    <col min="5383" max="5383" width="39.7109375" style="1" customWidth="1"/>
    <col min="5384" max="5388" width="14.28515625" style="1" customWidth="1"/>
    <col min="5389" max="5403" width="15" style="1" customWidth="1"/>
    <col min="5404" max="5637" width="11.42578125" style="1"/>
    <col min="5638" max="5638" width="3.42578125" style="1" customWidth="1"/>
    <col min="5639" max="5639" width="39.7109375" style="1" customWidth="1"/>
    <col min="5640" max="5644" width="14.28515625" style="1" customWidth="1"/>
    <col min="5645" max="5659" width="15" style="1" customWidth="1"/>
    <col min="5660" max="5893" width="11.42578125" style="1"/>
    <col min="5894" max="5894" width="3.42578125" style="1" customWidth="1"/>
    <col min="5895" max="5895" width="39.7109375" style="1" customWidth="1"/>
    <col min="5896" max="5900" width="14.28515625" style="1" customWidth="1"/>
    <col min="5901" max="5915" width="15" style="1" customWidth="1"/>
    <col min="5916" max="6149" width="11.42578125" style="1"/>
    <col min="6150" max="6150" width="3.42578125" style="1" customWidth="1"/>
    <col min="6151" max="6151" width="39.7109375" style="1" customWidth="1"/>
    <col min="6152" max="6156" width="14.28515625" style="1" customWidth="1"/>
    <col min="6157" max="6171" width="15" style="1" customWidth="1"/>
    <col min="6172" max="6405" width="11.42578125" style="1"/>
    <col min="6406" max="6406" width="3.42578125" style="1" customWidth="1"/>
    <col min="6407" max="6407" width="39.7109375" style="1" customWidth="1"/>
    <col min="6408" max="6412" width="14.28515625" style="1" customWidth="1"/>
    <col min="6413" max="6427" width="15" style="1" customWidth="1"/>
    <col min="6428" max="6661" width="11.42578125" style="1"/>
    <col min="6662" max="6662" width="3.42578125" style="1" customWidth="1"/>
    <col min="6663" max="6663" width="39.7109375" style="1" customWidth="1"/>
    <col min="6664" max="6668" width="14.28515625" style="1" customWidth="1"/>
    <col min="6669" max="6683" width="15" style="1" customWidth="1"/>
    <col min="6684" max="6917" width="11.42578125" style="1"/>
    <col min="6918" max="6918" width="3.42578125" style="1" customWidth="1"/>
    <col min="6919" max="6919" width="39.7109375" style="1" customWidth="1"/>
    <col min="6920" max="6924" width="14.28515625" style="1" customWidth="1"/>
    <col min="6925" max="6939" width="15" style="1" customWidth="1"/>
    <col min="6940" max="7173" width="11.42578125" style="1"/>
    <col min="7174" max="7174" width="3.42578125" style="1" customWidth="1"/>
    <col min="7175" max="7175" width="39.7109375" style="1" customWidth="1"/>
    <col min="7176" max="7180" width="14.28515625" style="1" customWidth="1"/>
    <col min="7181" max="7195" width="15" style="1" customWidth="1"/>
    <col min="7196" max="7429" width="11.42578125" style="1"/>
    <col min="7430" max="7430" width="3.42578125" style="1" customWidth="1"/>
    <col min="7431" max="7431" width="39.7109375" style="1" customWidth="1"/>
    <col min="7432" max="7436" width="14.28515625" style="1" customWidth="1"/>
    <col min="7437" max="7451" width="15" style="1" customWidth="1"/>
    <col min="7452" max="7685" width="11.42578125" style="1"/>
    <col min="7686" max="7686" width="3.42578125" style="1" customWidth="1"/>
    <col min="7687" max="7687" width="39.7109375" style="1" customWidth="1"/>
    <col min="7688" max="7692" width="14.28515625" style="1" customWidth="1"/>
    <col min="7693" max="7707" width="15" style="1" customWidth="1"/>
    <col min="7708" max="7941" width="11.42578125" style="1"/>
    <col min="7942" max="7942" width="3.42578125" style="1" customWidth="1"/>
    <col min="7943" max="7943" width="39.7109375" style="1" customWidth="1"/>
    <col min="7944" max="7948" width="14.28515625" style="1" customWidth="1"/>
    <col min="7949" max="7963" width="15" style="1" customWidth="1"/>
    <col min="7964" max="8197" width="11.42578125" style="1"/>
    <col min="8198" max="8198" width="3.42578125" style="1" customWidth="1"/>
    <col min="8199" max="8199" width="39.7109375" style="1" customWidth="1"/>
    <col min="8200" max="8204" width="14.28515625" style="1" customWidth="1"/>
    <col min="8205" max="8219" width="15" style="1" customWidth="1"/>
    <col min="8220" max="8453" width="11.42578125" style="1"/>
    <col min="8454" max="8454" width="3.42578125" style="1" customWidth="1"/>
    <col min="8455" max="8455" width="39.7109375" style="1" customWidth="1"/>
    <col min="8456" max="8460" width="14.28515625" style="1" customWidth="1"/>
    <col min="8461" max="8475" width="15" style="1" customWidth="1"/>
    <col min="8476" max="8709" width="11.42578125" style="1"/>
    <col min="8710" max="8710" width="3.42578125" style="1" customWidth="1"/>
    <col min="8711" max="8711" width="39.7109375" style="1" customWidth="1"/>
    <col min="8712" max="8716" width="14.28515625" style="1" customWidth="1"/>
    <col min="8717" max="8731" width="15" style="1" customWidth="1"/>
    <col min="8732" max="8965" width="11.42578125" style="1"/>
    <col min="8966" max="8966" width="3.42578125" style="1" customWidth="1"/>
    <col min="8967" max="8967" width="39.7109375" style="1" customWidth="1"/>
    <col min="8968" max="8972" width="14.28515625" style="1" customWidth="1"/>
    <col min="8973" max="8987" width="15" style="1" customWidth="1"/>
    <col min="8988" max="9221" width="11.42578125" style="1"/>
    <col min="9222" max="9222" width="3.42578125" style="1" customWidth="1"/>
    <col min="9223" max="9223" width="39.7109375" style="1" customWidth="1"/>
    <col min="9224" max="9228" width="14.28515625" style="1" customWidth="1"/>
    <col min="9229" max="9243" width="15" style="1" customWidth="1"/>
    <col min="9244" max="9477" width="11.42578125" style="1"/>
    <col min="9478" max="9478" width="3.42578125" style="1" customWidth="1"/>
    <col min="9479" max="9479" width="39.7109375" style="1" customWidth="1"/>
    <col min="9480" max="9484" width="14.28515625" style="1" customWidth="1"/>
    <col min="9485" max="9499" width="15" style="1" customWidth="1"/>
    <col min="9500" max="9733" width="11.42578125" style="1"/>
    <col min="9734" max="9734" width="3.42578125" style="1" customWidth="1"/>
    <col min="9735" max="9735" width="39.7109375" style="1" customWidth="1"/>
    <col min="9736" max="9740" width="14.28515625" style="1" customWidth="1"/>
    <col min="9741" max="9755" width="15" style="1" customWidth="1"/>
    <col min="9756" max="9989" width="11.42578125" style="1"/>
    <col min="9990" max="9990" width="3.42578125" style="1" customWidth="1"/>
    <col min="9991" max="9991" width="39.7109375" style="1" customWidth="1"/>
    <col min="9992" max="9996" width="14.28515625" style="1" customWidth="1"/>
    <col min="9997" max="10011" width="15" style="1" customWidth="1"/>
    <col min="10012" max="10245" width="11.42578125" style="1"/>
    <col min="10246" max="10246" width="3.42578125" style="1" customWidth="1"/>
    <col min="10247" max="10247" width="39.7109375" style="1" customWidth="1"/>
    <col min="10248" max="10252" width="14.28515625" style="1" customWidth="1"/>
    <col min="10253" max="10267" width="15" style="1" customWidth="1"/>
    <col min="10268" max="10501" width="11.42578125" style="1"/>
    <col min="10502" max="10502" width="3.42578125" style="1" customWidth="1"/>
    <col min="10503" max="10503" width="39.7109375" style="1" customWidth="1"/>
    <col min="10504" max="10508" width="14.28515625" style="1" customWidth="1"/>
    <col min="10509" max="10523" width="15" style="1" customWidth="1"/>
    <col min="10524" max="10757" width="11.42578125" style="1"/>
    <col min="10758" max="10758" width="3.42578125" style="1" customWidth="1"/>
    <col min="10759" max="10759" width="39.7109375" style="1" customWidth="1"/>
    <col min="10760" max="10764" width="14.28515625" style="1" customWidth="1"/>
    <col min="10765" max="10779" width="15" style="1" customWidth="1"/>
    <col min="10780" max="11013" width="11.42578125" style="1"/>
    <col min="11014" max="11014" width="3.42578125" style="1" customWidth="1"/>
    <col min="11015" max="11015" width="39.7109375" style="1" customWidth="1"/>
    <col min="11016" max="11020" width="14.28515625" style="1" customWidth="1"/>
    <col min="11021" max="11035" width="15" style="1" customWidth="1"/>
    <col min="11036" max="11269" width="11.42578125" style="1"/>
    <col min="11270" max="11270" width="3.42578125" style="1" customWidth="1"/>
    <col min="11271" max="11271" width="39.7109375" style="1" customWidth="1"/>
    <col min="11272" max="11276" width="14.28515625" style="1" customWidth="1"/>
    <col min="11277" max="11291" width="15" style="1" customWidth="1"/>
    <col min="11292" max="11525" width="11.42578125" style="1"/>
    <col min="11526" max="11526" width="3.42578125" style="1" customWidth="1"/>
    <col min="11527" max="11527" width="39.7109375" style="1" customWidth="1"/>
    <col min="11528" max="11532" width="14.28515625" style="1" customWidth="1"/>
    <col min="11533" max="11547" width="15" style="1" customWidth="1"/>
    <col min="11548" max="11781" width="11.42578125" style="1"/>
    <col min="11782" max="11782" width="3.42578125" style="1" customWidth="1"/>
    <col min="11783" max="11783" width="39.7109375" style="1" customWidth="1"/>
    <col min="11784" max="11788" width="14.28515625" style="1" customWidth="1"/>
    <col min="11789" max="11803" width="15" style="1" customWidth="1"/>
    <col min="11804" max="12037" width="11.42578125" style="1"/>
    <col min="12038" max="12038" width="3.42578125" style="1" customWidth="1"/>
    <col min="12039" max="12039" width="39.7109375" style="1" customWidth="1"/>
    <col min="12040" max="12044" width="14.28515625" style="1" customWidth="1"/>
    <col min="12045" max="12059" width="15" style="1" customWidth="1"/>
    <col min="12060" max="12293" width="11.42578125" style="1"/>
    <col min="12294" max="12294" width="3.42578125" style="1" customWidth="1"/>
    <col min="12295" max="12295" width="39.7109375" style="1" customWidth="1"/>
    <col min="12296" max="12300" width="14.28515625" style="1" customWidth="1"/>
    <col min="12301" max="12315" width="15" style="1" customWidth="1"/>
    <col min="12316" max="12549" width="11.42578125" style="1"/>
    <col min="12550" max="12550" width="3.42578125" style="1" customWidth="1"/>
    <col min="12551" max="12551" width="39.7109375" style="1" customWidth="1"/>
    <col min="12552" max="12556" width="14.28515625" style="1" customWidth="1"/>
    <col min="12557" max="12571" width="15" style="1" customWidth="1"/>
    <col min="12572" max="12805" width="11.42578125" style="1"/>
    <col min="12806" max="12806" width="3.42578125" style="1" customWidth="1"/>
    <col min="12807" max="12807" width="39.7109375" style="1" customWidth="1"/>
    <col min="12808" max="12812" width="14.28515625" style="1" customWidth="1"/>
    <col min="12813" max="12827" width="15" style="1" customWidth="1"/>
    <col min="12828" max="13061" width="11.42578125" style="1"/>
    <col min="13062" max="13062" width="3.42578125" style="1" customWidth="1"/>
    <col min="13063" max="13063" width="39.7109375" style="1" customWidth="1"/>
    <col min="13064" max="13068" width="14.28515625" style="1" customWidth="1"/>
    <col min="13069" max="13083" width="15" style="1" customWidth="1"/>
    <col min="13084" max="13317" width="11.42578125" style="1"/>
    <col min="13318" max="13318" width="3.42578125" style="1" customWidth="1"/>
    <col min="13319" max="13319" width="39.7109375" style="1" customWidth="1"/>
    <col min="13320" max="13324" width="14.28515625" style="1" customWidth="1"/>
    <col min="13325" max="13339" width="15" style="1" customWidth="1"/>
    <col min="13340" max="13573" width="11.42578125" style="1"/>
    <col min="13574" max="13574" width="3.42578125" style="1" customWidth="1"/>
    <col min="13575" max="13575" width="39.7109375" style="1" customWidth="1"/>
    <col min="13576" max="13580" width="14.28515625" style="1" customWidth="1"/>
    <col min="13581" max="13595" width="15" style="1" customWidth="1"/>
    <col min="13596" max="13829" width="11.42578125" style="1"/>
    <col min="13830" max="13830" width="3.42578125" style="1" customWidth="1"/>
    <col min="13831" max="13831" width="39.7109375" style="1" customWidth="1"/>
    <col min="13832" max="13836" width="14.28515625" style="1" customWidth="1"/>
    <col min="13837" max="13851" width="15" style="1" customWidth="1"/>
    <col min="13852" max="14085" width="11.42578125" style="1"/>
    <col min="14086" max="14086" width="3.42578125" style="1" customWidth="1"/>
    <col min="14087" max="14087" width="39.7109375" style="1" customWidth="1"/>
    <col min="14088" max="14092" width="14.28515625" style="1" customWidth="1"/>
    <col min="14093" max="14107" width="15" style="1" customWidth="1"/>
    <col min="14108" max="14341" width="11.42578125" style="1"/>
    <col min="14342" max="14342" width="3.42578125" style="1" customWidth="1"/>
    <col min="14343" max="14343" width="39.7109375" style="1" customWidth="1"/>
    <col min="14344" max="14348" width="14.28515625" style="1" customWidth="1"/>
    <col min="14349" max="14363" width="15" style="1" customWidth="1"/>
    <col min="14364" max="14597" width="11.42578125" style="1"/>
    <col min="14598" max="14598" width="3.42578125" style="1" customWidth="1"/>
    <col min="14599" max="14599" width="39.7109375" style="1" customWidth="1"/>
    <col min="14600" max="14604" width="14.28515625" style="1" customWidth="1"/>
    <col min="14605" max="14619" width="15" style="1" customWidth="1"/>
    <col min="14620" max="14853" width="11.42578125" style="1"/>
    <col min="14854" max="14854" width="3.42578125" style="1" customWidth="1"/>
    <col min="14855" max="14855" width="39.7109375" style="1" customWidth="1"/>
    <col min="14856" max="14860" width="14.28515625" style="1" customWidth="1"/>
    <col min="14861" max="14875" width="15" style="1" customWidth="1"/>
    <col min="14876" max="15109" width="11.42578125" style="1"/>
    <col min="15110" max="15110" width="3.42578125" style="1" customWidth="1"/>
    <col min="15111" max="15111" width="39.7109375" style="1" customWidth="1"/>
    <col min="15112" max="15116" width="14.28515625" style="1" customWidth="1"/>
    <col min="15117" max="15131" width="15" style="1" customWidth="1"/>
    <col min="15132" max="15365" width="11.42578125" style="1"/>
    <col min="15366" max="15366" width="3.42578125" style="1" customWidth="1"/>
    <col min="15367" max="15367" width="39.7109375" style="1" customWidth="1"/>
    <col min="15368" max="15372" width="14.28515625" style="1" customWidth="1"/>
    <col min="15373" max="15387" width="15" style="1" customWidth="1"/>
    <col min="15388" max="15621" width="11.42578125" style="1"/>
    <col min="15622" max="15622" width="3.42578125" style="1" customWidth="1"/>
    <col min="15623" max="15623" width="39.7109375" style="1" customWidth="1"/>
    <col min="15624" max="15628" width="14.28515625" style="1" customWidth="1"/>
    <col min="15629" max="15643" width="15" style="1" customWidth="1"/>
    <col min="15644" max="15877" width="11.42578125" style="1"/>
    <col min="15878" max="15878" width="3.42578125" style="1" customWidth="1"/>
    <col min="15879" max="15879" width="39.7109375" style="1" customWidth="1"/>
    <col min="15880" max="15884" width="14.28515625" style="1" customWidth="1"/>
    <col min="15885" max="15899" width="15" style="1" customWidth="1"/>
    <col min="15900" max="16133" width="11.42578125" style="1"/>
    <col min="16134" max="16134" width="3.42578125" style="1" customWidth="1"/>
    <col min="16135" max="16135" width="39.7109375" style="1" customWidth="1"/>
    <col min="16136" max="16140" width="14.28515625" style="1" customWidth="1"/>
    <col min="16141" max="16155" width="15" style="1" customWidth="1"/>
    <col min="16156" max="16384" width="11.42578125" style="1"/>
  </cols>
  <sheetData>
    <row r="1" spans="1:9" ht="12.95" customHeight="1" x14ac:dyDescent="0.2">
      <c r="A1" s="28" t="s">
        <v>27</v>
      </c>
      <c r="B1" s="28"/>
      <c r="C1" s="28"/>
      <c r="D1" s="28"/>
      <c r="E1" s="28"/>
      <c r="F1" s="28"/>
      <c r="H1" s="2" t="s">
        <v>0</v>
      </c>
    </row>
    <row r="2" spans="1:9" ht="11.1" customHeight="1" x14ac:dyDescent="0.2">
      <c r="A2" s="3" t="s">
        <v>1</v>
      </c>
      <c r="B2" s="4"/>
      <c r="D2" s="4"/>
      <c r="H2" s="5" t="s">
        <v>1</v>
      </c>
    </row>
    <row r="3" spans="1:9" ht="11.1" customHeight="1" x14ac:dyDescent="0.2">
      <c r="A3" s="3" t="s">
        <v>2</v>
      </c>
      <c r="B3" s="4"/>
      <c r="D3" s="4"/>
      <c r="H3" s="5" t="s">
        <v>2</v>
      </c>
    </row>
    <row r="4" spans="1:9" ht="11.1" customHeight="1" x14ac:dyDescent="0.2">
      <c r="A4" s="3" t="s">
        <v>45</v>
      </c>
      <c r="B4" s="4"/>
      <c r="D4" s="4"/>
      <c r="H4" s="5" t="s">
        <v>45</v>
      </c>
    </row>
    <row r="5" spans="1:9" ht="11.1" customHeight="1" x14ac:dyDescent="0.2">
      <c r="A5" s="3" t="s">
        <v>3</v>
      </c>
      <c r="B5" s="4"/>
      <c r="D5" s="4"/>
      <c r="H5" s="5" t="s">
        <v>3</v>
      </c>
    </row>
    <row r="6" spans="1:9" ht="11.1" customHeight="1" x14ac:dyDescent="0.2">
      <c r="A6" s="6" t="s">
        <v>4</v>
      </c>
      <c r="B6" s="4"/>
      <c r="D6" s="4"/>
      <c r="H6" s="7" t="s">
        <v>4</v>
      </c>
    </row>
    <row r="7" spans="1:9" ht="11.1" customHeight="1" x14ac:dyDescent="0.2">
      <c r="A7" s="6"/>
      <c r="B7" s="4"/>
      <c r="D7" s="4"/>
      <c r="H7" s="7"/>
    </row>
    <row r="8" spans="1:9" ht="20.100000000000001" customHeight="1" x14ac:dyDescent="0.2">
      <c r="A8" s="8" t="s">
        <v>5</v>
      </c>
      <c r="B8" s="19">
        <v>2010</v>
      </c>
      <c r="C8" s="19">
        <v>2011</v>
      </c>
      <c r="D8" s="19">
        <v>2012</v>
      </c>
      <c r="E8" s="19">
        <v>2013</v>
      </c>
      <c r="F8" s="19">
        <v>2014</v>
      </c>
      <c r="I8" s="9"/>
    </row>
    <row r="9" spans="1:9" ht="12.75" customHeight="1" x14ac:dyDescent="0.2">
      <c r="A9" s="10" t="s">
        <v>6</v>
      </c>
      <c r="B9" s="11">
        <v>2849469546.21</v>
      </c>
      <c r="C9" s="11">
        <v>3030246757.71</v>
      </c>
      <c r="D9" s="11">
        <v>3242337732.8800006</v>
      </c>
      <c r="E9" s="11">
        <v>3438100089.5599999</v>
      </c>
      <c r="F9" s="11">
        <v>3638798929.0799999</v>
      </c>
      <c r="I9" s="9"/>
    </row>
    <row r="10" spans="1:9" ht="12.75" customHeight="1" x14ac:dyDescent="0.2">
      <c r="A10" s="10" t="s">
        <v>7</v>
      </c>
      <c r="B10" s="11">
        <v>171170711.8399992</v>
      </c>
      <c r="C10" s="11">
        <v>179906819.53000069</v>
      </c>
      <c r="D10" s="11">
        <v>200964246.50999975</v>
      </c>
      <c r="E10" s="11">
        <v>198657565.3499999</v>
      </c>
      <c r="F10" s="11">
        <v>215778401.17999983</v>
      </c>
      <c r="I10" s="9"/>
    </row>
    <row r="11" spans="1:9" ht="12.75" customHeight="1" x14ac:dyDescent="0.2">
      <c r="A11" s="10" t="s">
        <v>42</v>
      </c>
      <c r="B11" s="11">
        <v>3485154868.4200001</v>
      </c>
      <c r="C11" s="11">
        <v>3660943750.46</v>
      </c>
      <c r="D11" s="11">
        <v>3871191420.4000001</v>
      </c>
      <c r="E11" s="11">
        <v>4050413289.9199991</v>
      </c>
      <c r="F11" s="11">
        <v>4239974900.3900003</v>
      </c>
      <c r="I11" s="9"/>
    </row>
    <row r="12" spans="1:9" ht="12.75" customHeight="1" x14ac:dyDescent="0.2">
      <c r="A12" s="10" t="s">
        <v>41</v>
      </c>
      <c r="B12" s="11">
        <v>489029828.41000003</v>
      </c>
      <c r="C12" s="11">
        <v>53827473.490000002</v>
      </c>
      <c r="D12" s="11">
        <v>840351992.07000005</v>
      </c>
      <c r="E12" s="11">
        <v>655231705.89999998</v>
      </c>
      <c r="F12" s="11">
        <v>1435169340.0799999</v>
      </c>
      <c r="I12" s="9"/>
    </row>
    <row r="13" spans="1:9" ht="12.75" customHeight="1" x14ac:dyDescent="0.2">
      <c r="A13" s="10" t="s">
        <v>10</v>
      </c>
      <c r="B13" s="11">
        <v>53281202.779999733</v>
      </c>
      <c r="C13" s="11">
        <v>56220176.150000133</v>
      </c>
      <c r="D13" s="11">
        <v>52381236.279999733</v>
      </c>
      <c r="E13" s="11">
        <v>42453377.740000486</v>
      </c>
      <c r="F13" s="11">
        <v>39799021.409999847</v>
      </c>
      <c r="I13" s="9"/>
    </row>
    <row r="14" spans="1:9" ht="12.75" customHeight="1" x14ac:dyDescent="0.2">
      <c r="A14" s="10" t="s">
        <v>11</v>
      </c>
      <c r="B14" s="11">
        <v>1006825641.5600004</v>
      </c>
      <c r="C14" s="11">
        <v>560837822.85999966</v>
      </c>
      <c r="D14" s="11">
        <v>1320622669.3599992</v>
      </c>
      <c r="E14" s="11">
        <v>1111340718.6499991</v>
      </c>
      <c r="F14" s="11">
        <v>1860365931.6200008</v>
      </c>
      <c r="I14" s="9"/>
    </row>
    <row r="15" spans="1:9" ht="12.75" customHeight="1" x14ac:dyDescent="0.2">
      <c r="A15" s="10" t="s">
        <v>12</v>
      </c>
      <c r="B15" s="11">
        <v>635685322.21000004</v>
      </c>
      <c r="C15" s="11">
        <v>630696992.75</v>
      </c>
      <c r="D15" s="11">
        <v>628853687.5199995</v>
      </c>
      <c r="E15" s="11">
        <v>612313200.35999918</v>
      </c>
      <c r="F15" s="11">
        <v>601175971.31000042</v>
      </c>
      <c r="I15" s="9"/>
    </row>
    <row r="16" spans="1:9" ht="12.75" customHeight="1" x14ac:dyDescent="0.2">
      <c r="A16" s="10" t="s">
        <v>13</v>
      </c>
      <c r="B16" s="11">
        <v>1.3333153091887762</v>
      </c>
      <c r="C16" s="11">
        <v>1.174707474071129</v>
      </c>
      <c r="D16" s="11">
        <v>1.3835337932207605</v>
      </c>
      <c r="E16" s="11">
        <v>1.3055855858719578</v>
      </c>
      <c r="F16" s="11">
        <v>1.4826381136565532</v>
      </c>
      <c r="I16" s="9"/>
    </row>
    <row r="17" spans="1:9" ht="12.75" customHeight="1" x14ac:dyDescent="0.2">
      <c r="A17" s="10" t="s">
        <v>14</v>
      </c>
      <c r="B17" s="11">
        <v>1.2230890037254503</v>
      </c>
      <c r="C17" s="11">
        <v>1.2081338726442947</v>
      </c>
      <c r="D17" s="11">
        <v>1.1939507045003055</v>
      </c>
      <c r="E17" s="11">
        <v>1.1780963859136404</v>
      </c>
      <c r="F17" s="11">
        <v>1.1652127482245895</v>
      </c>
      <c r="I17" s="9"/>
    </row>
    <row r="18" spans="1:9" ht="12.75" customHeight="1" x14ac:dyDescent="0.2">
      <c r="I18" s="9"/>
    </row>
    <row r="19" spans="1:9" ht="20.100000000000001" customHeight="1" x14ac:dyDescent="0.2">
      <c r="A19" s="8" t="s">
        <v>5</v>
      </c>
      <c r="B19" s="19">
        <v>2015</v>
      </c>
      <c r="C19" s="19">
        <v>2016</v>
      </c>
      <c r="D19" s="19">
        <v>2017</v>
      </c>
      <c r="E19" s="19">
        <v>2018</v>
      </c>
      <c r="F19" s="19">
        <v>2019</v>
      </c>
      <c r="I19" s="9"/>
    </row>
    <row r="20" spans="1:9" ht="12.75" customHeight="1" x14ac:dyDescent="0.2">
      <c r="A20" s="10" t="s">
        <v>6</v>
      </c>
      <c r="B20" s="11">
        <v>3782461902.4199996</v>
      </c>
      <c r="C20" s="11">
        <v>3932379033.1900001</v>
      </c>
      <c r="D20" s="11">
        <v>4183073853.3899999</v>
      </c>
      <c r="E20" s="11">
        <v>4359434670.9700003</v>
      </c>
      <c r="F20" s="11">
        <v>4611276278.29</v>
      </c>
      <c r="I20" s="9"/>
    </row>
    <row r="21" spans="1:9" ht="12.75" customHeight="1" x14ac:dyDescent="0.2">
      <c r="A21" s="10" t="s">
        <v>7</v>
      </c>
      <c r="B21" s="11">
        <v>208159579.53000021</v>
      </c>
      <c r="C21" s="11">
        <v>220693891.13000011</v>
      </c>
      <c r="D21" s="11">
        <v>306827468.92000055</v>
      </c>
      <c r="E21" s="11">
        <v>353387862.05999947</v>
      </c>
      <c r="F21" s="11">
        <v>360554339.11999989</v>
      </c>
      <c r="I21" s="9"/>
    </row>
    <row r="22" spans="1:9" ht="12.75" customHeight="1" x14ac:dyDescent="0.2">
      <c r="A22" s="10" t="s">
        <v>42</v>
      </c>
      <c r="B22" s="11">
        <v>4367204963.2699995</v>
      </c>
      <c r="C22" s="11">
        <v>4549203530.3500004</v>
      </c>
      <c r="D22" s="11">
        <v>4880359590.1199999</v>
      </c>
      <c r="E22" s="11">
        <v>5189451785.71</v>
      </c>
      <c r="F22" s="11">
        <v>5530674175.1500006</v>
      </c>
      <c r="I22" s="9"/>
    </row>
    <row r="23" spans="1:9" ht="12.75" customHeight="1" x14ac:dyDescent="0.2">
      <c r="A23" s="10" t="s">
        <v>41</v>
      </c>
      <c r="B23" s="11">
        <v>503117813</v>
      </c>
      <c r="C23" s="11">
        <v>823725850</v>
      </c>
      <c r="D23" s="11">
        <v>624907064</v>
      </c>
      <c r="E23" s="11">
        <v>-441677880</v>
      </c>
      <c r="F23" s="11">
        <v>2597934555</v>
      </c>
      <c r="I23" s="9"/>
    </row>
    <row r="24" spans="1:9" ht="12.75" customHeight="1" x14ac:dyDescent="0.2">
      <c r="A24" s="10" t="s">
        <v>10</v>
      </c>
      <c r="B24" s="11">
        <v>45987635.25999999</v>
      </c>
      <c r="C24" s="11">
        <v>49358705.089999199</v>
      </c>
      <c r="D24" s="11">
        <v>55263322.480000496</v>
      </c>
      <c r="E24" s="11">
        <v>55052952.519999512</v>
      </c>
      <c r="F24" s="11">
        <v>57966771.459999084</v>
      </c>
      <c r="I24" s="9"/>
    </row>
    <row r="25" spans="1:9" ht="12.75" customHeight="1" x14ac:dyDescent="0.2">
      <c r="A25" s="10" t="s">
        <v>11</v>
      </c>
      <c r="B25" s="11">
        <v>925688929.57999992</v>
      </c>
      <c r="C25" s="11">
        <v>1269215161.1200001</v>
      </c>
      <c r="D25" s="11">
        <v>1070628654.29</v>
      </c>
      <c r="E25" s="11">
        <v>90004325.199999809</v>
      </c>
      <c r="F25" s="11">
        <v>3214744884.1999998</v>
      </c>
      <c r="I25" s="9"/>
    </row>
    <row r="26" spans="1:9" ht="12.75" customHeight="1" x14ac:dyDescent="0.2">
      <c r="A26" s="10" t="s">
        <v>12</v>
      </c>
      <c r="B26" s="11">
        <v>584743060.8499999</v>
      </c>
      <c r="C26" s="11">
        <v>616824497.16000032</v>
      </c>
      <c r="D26" s="11">
        <v>697285736.73000002</v>
      </c>
      <c r="E26" s="11">
        <v>830017114.73999977</v>
      </c>
      <c r="F26" s="11">
        <v>919397896.86000061</v>
      </c>
      <c r="I26" s="9"/>
    </row>
    <row r="27" spans="1:9" ht="12.75" customHeight="1" x14ac:dyDescent="0.2">
      <c r="A27" s="10" t="s">
        <v>13</v>
      </c>
      <c r="B27" s="11">
        <v>1.2319661069753141</v>
      </c>
      <c r="C27" s="11">
        <v>1.3056086864469911</v>
      </c>
      <c r="D27" s="11">
        <v>1.2384526022810618</v>
      </c>
      <c r="E27" s="11">
        <v>1.0174613091450102</v>
      </c>
      <c r="F27" s="11">
        <v>1.6465917951715485</v>
      </c>
      <c r="I27" s="9"/>
    </row>
    <row r="28" spans="1:9" ht="12.75" customHeight="1" x14ac:dyDescent="0.2">
      <c r="A28" s="10" t="s">
        <v>14</v>
      </c>
      <c r="B28" s="11">
        <v>1.1545932453347076</v>
      </c>
      <c r="C28" s="11">
        <v>1.1568578440567119</v>
      </c>
      <c r="D28" s="11">
        <v>1.1666921888469441</v>
      </c>
      <c r="E28" s="11">
        <v>1.19039558506684</v>
      </c>
      <c r="F28" s="11">
        <v>1.1993803540222796</v>
      </c>
      <c r="I28" s="9"/>
    </row>
    <row r="29" spans="1:9" ht="11.1" customHeight="1" x14ac:dyDescent="0.2">
      <c r="A29" s="13"/>
      <c r="B29" s="4"/>
      <c r="D29" s="4"/>
      <c r="I29" s="9"/>
    </row>
    <row r="30" spans="1:9" ht="18.75" customHeight="1" x14ac:dyDescent="0.25">
      <c r="A30"/>
      <c r="B30"/>
      <c r="D30" s="4"/>
      <c r="I30" s="9"/>
    </row>
    <row r="31" spans="1:9" ht="11.1" customHeight="1" x14ac:dyDescent="0.25">
      <c r="A31"/>
      <c r="B31"/>
      <c r="D31" s="4"/>
      <c r="I31" s="9"/>
    </row>
    <row r="32" spans="1:9" ht="11.1" customHeight="1" x14ac:dyDescent="0.25">
      <c r="A32"/>
      <c r="B32"/>
      <c r="D32" s="4"/>
      <c r="I32" s="9"/>
    </row>
    <row r="33" spans="1:34" ht="11.1" customHeight="1" x14ac:dyDescent="0.25">
      <c r="A33"/>
      <c r="B33"/>
      <c r="D33" s="4"/>
      <c r="I33" s="9"/>
    </row>
    <row r="34" spans="1:34" ht="11.1" customHeight="1" x14ac:dyDescent="0.25">
      <c r="A34"/>
      <c r="B34"/>
      <c r="D34" s="4"/>
      <c r="I34" s="9"/>
    </row>
    <row r="35" spans="1:34" ht="11.1" customHeight="1" x14ac:dyDescent="0.25">
      <c r="A35"/>
      <c r="B35"/>
      <c r="D35" s="4"/>
      <c r="I35" s="9"/>
    </row>
    <row r="36" spans="1:34" ht="15" customHeight="1" x14ac:dyDescent="0.25">
      <c r="A36"/>
      <c r="B36"/>
      <c r="D36" s="4"/>
      <c r="I36" s="9"/>
    </row>
    <row r="37" spans="1:34" ht="11.1" customHeight="1" x14ac:dyDescent="0.25">
      <c r="A37"/>
      <c r="B37"/>
      <c r="D37" s="4"/>
      <c r="I37" s="9"/>
    </row>
    <row r="38" spans="1:34" ht="11.1" customHeight="1" x14ac:dyDescent="0.25">
      <c r="A38"/>
      <c r="B38"/>
      <c r="D38" s="4"/>
      <c r="I38" s="9"/>
    </row>
    <row r="39" spans="1:34" ht="11.1" customHeight="1" x14ac:dyDescent="0.25">
      <c r="A39"/>
      <c r="B39"/>
      <c r="D39" s="4"/>
      <c r="I39" s="9"/>
    </row>
    <row r="40" spans="1:34" ht="11.1" customHeight="1" x14ac:dyDescent="0.2">
      <c r="A40" s="13"/>
      <c r="B40" s="4"/>
      <c r="D40" s="4"/>
      <c r="I40" s="9"/>
    </row>
    <row r="41" spans="1:34" ht="11.1" customHeight="1" x14ac:dyDescent="0.2">
      <c r="A41" s="13"/>
      <c r="B41" s="4"/>
      <c r="D41" s="4"/>
      <c r="I41" s="9"/>
    </row>
    <row r="42" spans="1:34" ht="11.1" customHeight="1" x14ac:dyDescent="0.2">
      <c r="A42" s="13"/>
      <c r="B42" s="4"/>
      <c r="D42" s="4"/>
    </row>
    <row r="43" spans="1:34" ht="11.1" customHeight="1" x14ac:dyDescent="0.2">
      <c r="A43" s="13"/>
      <c r="B43" s="4"/>
      <c r="D43" s="4"/>
    </row>
    <row r="44" spans="1:34" x14ac:dyDescent="0.2">
      <c r="A44" s="14" t="s">
        <v>5</v>
      </c>
      <c r="B44" s="15" t="s">
        <v>15</v>
      </c>
      <c r="C44" s="15" t="s">
        <v>21</v>
      </c>
      <c r="D44" s="15"/>
      <c r="E44" s="15" t="s">
        <v>15</v>
      </c>
      <c r="F44" s="15" t="s">
        <v>22</v>
      </c>
      <c r="G44" s="15"/>
      <c r="H44" s="15" t="s">
        <v>15</v>
      </c>
      <c r="I44" s="15" t="s">
        <v>23</v>
      </c>
      <c r="J44" s="15"/>
      <c r="K44" s="15" t="s">
        <v>15</v>
      </c>
      <c r="L44" s="15" t="s">
        <v>24</v>
      </c>
      <c r="M44" s="15"/>
      <c r="N44" s="15" t="s">
        <v>15</v>
      </c>
      <c r="O44" s="15" t="s">
        <v>25</v>
      </c>
      <c r="P44" s="15"/>
      <c r="Q44" s="15" t="s">
        <v>15</v>
      </c>
      <c r="R44" s="15" t="s">
        <v>26</v>
      </c>
      <c r="S44" s="15"/>
      <c r="T44" s="15" t="s">
        <v>15</v>
      </c>
      <c r="U44" s="15" t="s">
        <v>28</v>
      </c>
      <c r="V44" s="15"/>
      <c r="W44" s="15" t="s">
        <v>29</v>
      </c>
      <c r="X44" s="15" t="s">
        <v>30</v>
      </c>
      <c r="Y44" s="15"/>
      <c r="Z44" s="15" t="s">
        <v>29</v>
      </c>
      <c r="AA44" s="15" t="s">
        <v>32</v>
      </c>
      <c r="AB44" s="15"/>
      <c r="AC44" s="15" t="s">
        <v>29</v>
      </c>
      <c r="AD44" s="15" t="s">
        <v>46</v>
      </c>
      <c r="AE44" s="15"/>
      <c r="AF44" s="15" t="s">
        <v>29</v>
      </c>
      <c r="AG44" s="15" t="s">
        <v>46</v>
      </c>
    </row>
    <row r="45" spans="1:34" x14ac:dyDescent="0.2">
      <c r="A45" s="12" t="s">
        <v>44</v>
      </c>
      <c r="B45" s="16">
        <v>2849469546.21</v>
      </c>
      <c r="C45" s="16"/>
      <c r="D45" s="16"/>
      <c r="E45" s="16">
        <v>3030246757.71</v>
      </c>
      <c r="F45" s="16"/>
      <c r="G45" s="16"/>
      <c r="H45" s="16">
        <v>3242337732.8800006</v>
      </c>
      <c r="I45" s="16"/>
      <c r="J45" s="16"/>
      <c r="K45" s="16">
        <v>3438100089.5599999</v>
      </c>
      <c r="L45" s="16"/>
      <c r="M45" s="16"/>
      <c r="N45" s="16">
        <v>3638798929.0799999</v>
      </c>
      <c r="O45" s="16"/>
      <c r="P45" s="16"/>
      <c r="Q45" s="16">
        <v>3782461902.4199996</v>
      </c>
      <c r="R45" s="16"/>
      <c r="S45" s="16"/>
      <c r="T45" s="16">
        <v>3932379033.1900001</v>
      </c>
      <c r="U45" s="16"/>
      <c r="V45" s="16"/>
      <c r="W45" s="16">
        <v>4183073853.3899999</v>
      </c>
      <c r="X45" s="16"/>
      <c r="Y45" s="16"/>
      <c r="Z45" s="16">
        <v>4359434670.9700003</v>
      </c>
      <c r="AA45" s="16"/>
      <c r="AB45" s="16"/>
      <c r="AC45" s="16">
        <v>4611276278.29</v>
      </c>
      <c r="AD45" s="16"/>
      <c r="AE45" s="16"/>
      <c r="AF45" s="16"/>
      <c r="AG45" s="16"/>
      <c r="AH45" s="1" t="s">
        <v>6</v>
      </c>
    </row>
    <row r="46" spans="1:34" x14ac:dyDescent="0.2">
      <c r="A46" s="12" t="s">
        <v>7</v>
      </c>
      <c r="B46" s="16">
        <v>171170711.8399992</v>
      </c>
      <c r="C46" s="16"/>
      <c r="D46" s="16"/>
      <c r="E46" s="16">
        <v>179906819.53000069</v>
      </c>
      <c r="F46" s="16"/>
      <c r="G46" s="16"/>
      <c r="H46" s="16">
        <v>200964246.50999975</v>
      </c>
      <c r="I46" s="16"/>
      <c r="J46" s="16"/>
      <c r="K46" s="16">
        <v>198657565.3499999</v>
      </c>
      <c r="L46" s="16"/>
      <c r="M46" s="16"/>
      <c r="N46" s="16">
        <v>215778401.17999983</v>
      </c>
      <c r="O46" s="16"/>
      <c r="P46" s="16"/>
      <c r="Q46" s="16">
        <v>208159579.53000021</v>
      </c>
      <c r="R46" s="16"/>
      <c r="S46" s="16"/>
      <c r="T46" s="16">
        <v>220693891.13000011</v>
      </c>
      <c r="U46" s="16"/>
      <c r="V46" s="16"/>
      <c r="W46" s="16">
        <v>306827468.92000055</v>
      </c>
      <c r="X46" s="16"/>
      <c r="Y46" s="16"/>
      <c r="Z46" s="16">
        <v>353387862.05999947</v>
      </c>
      <c r="AA46" s="16"/>
      <c r="AB46" s="16"/>
      <c r="AC46" s="16">
        <v>360554339.11999989</v>
      </c>
      <c r="AD46" s="16"/>
      <c r="AE46" s="16"/>
      <c r="AF46" s="16"/>
      <c r="AG46" s="16"/>
      <c r="AH46" s="1" t="s">
        <v>7</v>
      </c>
    </row>
    <row r="47" spans="1:34" x14ac:dyDescent="0.2">
      <c r="A47" s="12" t="s">
        <v>43</v>
      </c>
      <c r="B47" s="16"/>
      <c r="C47" s="16">
        <v>3485154868.4200001</v>
      </c>
      <c r="D47" s="16"/>
      <c r="E47" s="16"/>
      <c r="F47" s="16">
        <v>3660943750.46</v>
      </c>
      <c r="G47" s="16"/>
      <c r="H47" s="16"/>
      <c r="I47" s="16">
        <v>3871191420.4000001</v>
      </c>
      <c r="J47" s="16"/>
      <c r="K47" s="16"/>
      <c r="L47" s="16">
        <v>4050413289.9199991</v>
      </c>
      <c r="M47" s="16"/>
      <c r="N47" s="16"/>
      <c r="O47" s="16">
        <v>4239974900.3900003</v>
      </c>
      <c r="P47" s="16"/>
      <c r="Q47" s="16"/>
      <c r="R47" s="16">
        <v>4367204963.2699995</v>
      </c>
      <c r="S47" s="16"/>
      <c r="T47" s="16"/>
      <c r="U47" s="16">
        <v>4549203530.3500004</v>
      </c>
      <c r="V47" s="16"/>
      <c r="W47" s="16"/>
      <c r="X47" s="16">
        <v>4880359590.1199999</v>
      </c>
      <c r="Y47" s="16"/>
      <c r="Z47" s="16"/>
      <c r="AA47" s="16">
        <v>5189451785.71</v>
      </c>
      <c r="AB47" s="16"/>
      <c r="AC47" s="16"/>
      <c r="AD47" s="16">
        <v>5530674175.1500006</v>
      </c>
      <c r="AE47" s="16"/>
      <c r="AF47" s="16"/>
      <c r="AG47" s="16"/>
      <c r="AH47" s="1" t="s">
        <v>8</v>
      </c>
    </row>
    <row r="48" spans="1:34" x14ac:dyDescent="0.2">
      <c r="A48" s="12" t="s">
        <v>41</v>
      </c>
      <c r="B48" s="16"/>
      <c r="C48" s="16">
        <v>489029828.41000003</v>
      </c>
      <c r="D48" s="16"/>
      <c r="E48" s="16"/>
      <c r="F48" s="16">
        <v>53827473.490000002</v>
      </c>
      <c r="G48" s="16"/>
      <c r="H48" s="16"/>
      <c r="I48" s="16">
        <v>840351992.07000005</v>
      </c>
      <c r="J48" s="16"/>
      <c r="K48" s="16"/>
      <c r="L48" s="16">
        <v>655231705.89999998</v>
      </c>
      <c r="M48" s="16"/>
      <c r="N48" s="16"/>
      <c r="O48" s="16">
        <v>1435169340.0799999</v>
      </c>
      <c r="P48" s="16"/>
      <c r="Q48" s="16"/>
      <c r="R48" s="16">
        <v>503117813</v>
      </c>
      <c r="S48" s="16"/>
      <c r="T48" s="16"/>
      <c r="U48" s="16">
        <v>823725850</v>
      </c>
      <c r="V48" s="16"/>
      <c r="W48" s="16"/>
      <c r="X48" s="16">
        <v>624907064</v>
      </c>
      <c r="Y48" s="16"/>
      <c r="Z48" s="16">
        <v>441677880</v>
      </c>
      <c r="AA48" s="16"/>
      <c r="AB48" s="16"/>
      <c r="AC48" s="16"/>
      <c r="AD48" s="16">
        <v>2597934555</v>
      </c>
      <c r="AE48" s="16"/>
      <c r="AF48" s="16"/>
      <c r="AG48" s="16"/>
      <c r="AH48" s="1" t="s">
        <v>9</v>
      </c>
    </row>
    <row r="49" spans="1:50" x14ac:dyDescent="0.2">
      <c r="A49" s="12" t="s">
        <v>10</v>
      </c>
      <c r="B49" s="16"/>
      <c r="C49" s="16">
        <v>53281202.779999733</v>
      </c>
      <c r="D49" s="16"/>
      <c r="E49" s="16"/>
      <c r="F49" s="16">
        <v>56220176.150000133</v>
      </c>
      <c r="G49" s="16"/>
      <c r="H49" s="16"/>
      <c r="I49" s="16">
        <v>52381236.279999733</v>
      </c>
      <c r="J49" s="16"/>
      <c r="K49" s="16"/>
      <c r="L49" s="16">
        <v>42453377.740000486</v>
      </c>
      <c r="M49" s="16"/>
      <c r="N49" s="16"/>
      <c r="O49" s="16">
        <v>39799021.409999847</v>
      </c>
      <c r="P49" s="16"/>
      <c r="Q49" s="16"/>
      <c r="R49" s="16">
        <v>45987635.25999999</v>
      </c>
      <c r="S49" s="16"/>
      <c r="T49" s="16"/>
      <c r="U49" s="16">
        <v>49358705.089999199</v>
      </c>
      <c r="V49" s="16"/>
      <c r="W49" s="16"/>
      <c r="X49" s="16">
        <v>55263322.480000496</v>
      </c>
      <c r="Y49" s="16"/>
      <c r="Z49" s="16"/>
      <c r="AA49" s="16">
        <v>55052952.519999512</v>
      </c>
      <c r="AB49" s="16"/>
      <c r="AC49" s="16"/>
      <c r="AD49" s="16">
        <v>57966771.459999084</v>
      </c>
      <c r="AE49" s="16"/>
      <c r="AF49" s="16"/>
      <c r="AG49" s="16"/>
      <c r="AH49" s="1" t="s">
        <v>10</v>
      </c>
    </row>
    <row r="50" spans="1:50" x14ac:dyDescent="0.2">
      <c r="A50" s="12" t="s">
        <v>11</v>
      </c>
      <c r="B50" s="16">
        <v>1006825641.5600004</v>
      </c>
      <c r="C50" s="16">
        <v>1006825641.5600004</v>
      </c>
      <c r="D50" s="16">
        <v>1006825641.5600004</v>
      </c>
      <c r="E50" s="16">
        <v>560837822.85999966</v>
      </c>
      <c r="F50" s="16">
        <v>560837822.85999966</v>
      </c>
      <c r="G50" s="16">
        <v>560837822.85999966</v>
      </c>
      <c r="H50" s="16">
        <v>1320622669.3599992</v>
      </c>
      <c r="I50" s="16">
        <v>1320622669.3599992</v>
      </c>
      <c r="J50" s="16">
        <v>1320622669.3599992</v>
      </c>
      <c r="K50" s="16">
        <v>1111340718.6499991</v>
      </c>
      <c r="L50" s="16">
        <v>1111340718.6499991</v>
      </c>
      <c r="M50" s="16">
        <v>1111340718.6499991</v>
      </c>
      <c r="N50" s="16">
        <v>1860365931.6200008</v>
      </c>
      <c r="O50" s="16">
        <v>1860365931.6200008</v>
      </c>
      <c r="P50" s="16">
        <v>1860365931.6200008</v>
      </c>
      <c r="Q50" s="16"/>
      <c r="R50" s="16">
        <v>925688929.57999992</v>
      </c>
      <c r="S50" s="16">
        <v>925688929.57999992</v>
      </c>
      <c r="T50" s="16">
        <v>1269215161.1200001</v>
      </c>
      <c r="U50" s="16">
        <v>1269215161.1200001</v>
      </c>
      <c r="V50" s="16">
        <v>1269215161.1200001</v>
      </c>
      <c r="W50" s="16">
        <v>1070628654.29</v>
      </c>
      <c r="X50" s="16">
        <v>1070628654.29</v>
      </c>
      <c r="Y50" s="16">
        <v>1070628654.29</v>
      </c>
      <c r="Z50" s="16">
        <v>90004325.199999809</v>
      </c>
      <c r="AA50" s="16">
        <v>90004325.199999809</v>
      </c>
      <c r="AB50" s="16"/>
      <c r="AC50" s="16"/>
      <c r="AD50" s="16">
        <v>3214744884.1999998</v>
      </c>
      <c r="AE50" s="16"/>
      <c r="AF50" s="16"/>
      <c r="AG50" s="16"/>
      <c r="AH50" s="1" t="s">
        <v>11</v>
      </c>
    </row>
    <row r="51" spans="1:50" x14ac:dyDescent="0.2">
      <c r="A51" s="12" t="s">
        <v>12</v>
      </c>
      <c r="B51" s="16">
        <v>635685322.21000004</v>
      </c>
      <c r="C51" s="16">
        <v>635685322.21000004</v>
      </c>
      <c r="D51" s="16">
        <v>635685322.21000004</v>
      </c>
      <c r="E51" s="16">
        <v>630696992.75</v>
      </c>
      <c r="F51" s="16">
        <v>630696992.75</v>
      </c>
      <c r="G51" s="16">
        <v>630696992.75</v>
      </c>
      <c r="H51" s="16">
        <v>628853687.5199995</v>
      </c>
      <c r="I51" s="16">
        <v>628853687.5199995</v>
      </c>
      <c r="J51" s="16">
        <v>628853687.5199995</v>
      </c>
      <c r="K51" s="16">
        <v>612313200.35999918</v>
      </c>
      <c r="L51" s="16">
        <v>612313200.35999918</v>
      </c>
      <c r="M51" s="16">
        <v>612313200.35999918</v>
      </c>
      <c r="N51" s="16">
        <v>601175971.31000042</v>
      </c>
      <c r="O51" s="16">
        <v>601175971.31000042</v>
      </c>
      <c r="P51" s="16">
        <v>601175971.31000042</v>
      </c>
      <c r="Q51" s="16"/>
      <c r="R51" s="16">
        <v>584743060.8499999</v>
      </c>
      <c r="S51" s="16">
        <v>584743060.8499999</v>
      </c>
      <c r="T51" s="16">
        <v>616824497.16000032</v>
      </c>
      <c r="U51" s="16">
        <v>616824497.16000032</v>
      </c>
      <c r="V51" s="16">
        <v>616824497.16000032</v>
      </c>
      <c r="W51" s="16">
        <v>0</v>
      </c>
      <c r="X51" s="16">
        <v>697285736.73000002</v>
      </c>
      <c r="Y51" s="16">
        <v>697285736.73000002</v>
      </c>
      <c r="Z51" s="16">
        <v>830017114.73999977</v>
      </c>
      <c r="AA51" s="16">
        <v>830017114.73999977</v>
      </c>
      <c r="AB51" s="16"/>
      <c r="AC51" s="16"/>
      <c r="AD51" s="16">
        <v>919397896.86000061</v>
      </c>
      <c r="AE51" s="16"/>
      <c r="AF51" s="16"/>
      <c r="AG51" s="16"/>
      <c r="AH51" s="1" t="s">
        <v>12</v>
      </c>
    </row>
    <row r="52" spans="1:50" x14ac:dyDescent="0.2">
      <c r="A52" s="12" t="s">
        <v>13</v>
      </c>
      <c r="B52" s="16">
        <v>1.3333153091887762</v>
      </c>
      <c r="C52" s="16">
        <v>1.3333153091887762</v>
      </c>
      <c r="D52" s="16">
        <v>1.3333153091887762</v>
      </c>
      <c r="E52" s="16">
        <v>1.174707474071129</v>
      </c>
      <c r="F52" s="16">
        <v>1.174707474071129</v>
      </c>
      <c r="G52" s="16">
        <v>1.174707474071129</v>
      </c>
      <c r="H52" s="16">
        <v>1.3835337932207605</v>
      </c>
      <c r="I52" s="16">
        <v>1.3835337932207605</v>
      </c>
      <c r="J52" s="16">
        <v>1.3835337932207605</v>
      </c>
      <c r="K52" s="16">
        <v>1.3055855858719578</v>
      </c>
      <c r="L52" s="16">
        <v>1.3055855858719578</v>
      </c>
      <c r="M52" s="16">
        <v>1.3055855858719578</v>
      </c>
      <c r="N52" s="16">
        <v>1.4826381136565532</v>
      </c>
      <c r="O52" s="16">
        <v>1.4826381136565532</v>
      </c>
      <c r="P52" s="16">
        <v>1.4826381136565532</v>
      </c>
      <c r="Q52" s="16">
        <v>1.2319661069753141</v>
      </c>
      <c r="R52" s="16">
        <v>1.2319661069753141</v>
      </c>
      <c r="S52" s="16">
        <v>1.2319661069753141</v>
      </c>
      <c r="T52" s="16">
        <v>1.3056086864469911</v>
      </c>
      <c r="U52" s="16">
        <v>1.3056086864469911</v>
      </c>
      <c r="V52" s="16">
        <v>1.3056086864469911</v>
      </c>
      <c r="W52" s="16">
        <v>1.2384526022810618</v>
      </c>
      <c r="X52" s="16">
        <v>1.2384526022810618</v>
      </c>
      <c r="Y52" s="16">
        <v>1.2384526022810618</v>
      </c>
      <c r="Z52" s="16">
        <v>1.0174613091450102</v>
      </c>
      <c r="AA52" s="16">
        <v>1.0174613091450102</v>
      </c>
      <c r="AB52" s="16">
        <v>1.0174613091450102</v>
      </c>
      <c r="AC52" s="16">
        <v>1.6465917951715485</v>
      </c>
      <c r="AD52" s="16">
        <v>1.6465917951715485</v>
      </c>
      <c r="AE52" s="16"/>
      <c r="AF52" s="16"/>
      <c r="AG52" s="16"/>
      <c r="AH52" s="1" t="s">
        <v>13</v>
      </c>
    </row>
    <row r="53" spans="1:50" x14ac:dyDescent="0.2">
      <c r="A53" s="12" t="s">
        <v>14</v>
      </c>
      <c r="B53" s="16">
        <v>1.2230890037254503</v>
      </c>
      <c r="C53" s="16">
        <v>1.2230890037254503</v>
      </c>
      <c r="D53" s="16">
        <v>1.2230890037254503</v>
      </c>
      <c r="E53" s="16">
        <v>1.2081338726442947</v>
      </c>
      <c r="F53" s="16">
        <v>1.2081338726442947</v>
      </c>
      <c r="G53" s="16">
        <v>1.2081338726442947</v>
      </c>
      <c r="H53" s="16">
        <v>1.1939507045003055</v>
      </c>
      <c r="I53" s="16">
        <v>1.1939507045003055</v>
      </c>
      <c r="J53" s="16">
        <v>1.1939507045003055</v>
      </c>
      <c r="K53" s="16">
        <v>1.1780963859136404</v>
      </c>
      <c r="L53" s="16">
        <v>1.1780963859136404</v>
      </c>
      <c r="M53" s="16">
        <v>1.1780963859136404</v>
      </c>
      <c r="N53" s="16">
        <v>1.1652127482245895</v>
      </c>
      <c r="O53" s="16">
        <v>1.1652127482245895</v>
      </c>
      <c r="P53" s="16">
        <v>1.1652127482245895</v>
      </c>
      <c r="Q53" s="16">
        <v>1.1545932453347076</v>
      </c>
      <c r="R53" s="16">
        <v>1.1545932453347076</v>
      </c>
      <c r="S53" s="16">
        <v>1.1545932453347076</v>
      </c>
      <c r="T53" s="16">
        <v>1.1568578440567119</v>
      </c>
      <c r="U53" s="16">
        <v>1.1568578440567119</v>
      </c>
      <c r="V53" s="16">
        <v>1.1568578440567119</v>
      </c>
      <c r="W53" s="16">
        <v>1.1666921888469441</v>
      </c>
      <c r="X53" s="16">
        <v>1.1666921888469441</v>
      </c>
      <c r="Y53" s="16">
        <v>1.1666921888469441</v>
      </c>
      <c r="Z53" s="16">
        <v>1.19039558506684</v>
      </c>
      <c r="AA53" s="16">
        <v>1.19039558506684</v>
      </c>
      <c r="AB53" s="16">
        <v>1.19039558506684</v>
      </c>
      <c r="AC53" s="16">
        <v>1.1993803540222796</v>
      </c>
      <c r="AD53" s="16">
        <v>1.1993803540222796</v>
      </c>
      <c r="AE53" s="16"/>
      <c r="AF53" s="16"/>
      <c r="AG53" s="16"/>
      <c r="AH53" s="1" t="s">
        <v>14</v>
      </c>
    </row>
    <row r="54" spans="1:50" ht="12.75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T54" s="20">
        <f>AP61-AO58</f>
        <v>-439821112.31999999</v>
      </c>
    </row>
    <row r="55" spans="1:50" ht="11.1" customHeight="1" x14ac:dyDescent="0.2">
      <c r="A55" s="13"/>
      <c r="B55" s="4"/>
      <c r="D55" s="4"/>
    </row>
    <row r="56" spans="1:50" x14ac:dyDescent="0.2">
      <c r="A56" s="14" t="s">
        <v>5</v>
      </c>
      <c r="B56" s="15" t="s">
        <v>15</v>
      </c>
      <c r="C56" s="15" t="s">
        <v>16</v>
      </c>
      <c r="D56" s="15"/>
      <c r="E56" s="15" t="s">
        <v>15</v>
      </c>
      <c r="F56" s="15" t="s">
        <v>17</v>
      </c>
      <c r="G56" s="15"/>
      <c r="H56" s="15" t="s">
        <v>15</v>
      </c>
      <c r="I56" s="15" t="s">
        <v>18</v>
      </c>
      <c r="J56" s="15"/>
      <c r="K56" s="15" t="s">
        <v>15</v>
      </c>
      <c r="L56" s="15" t="s">
        <v>19</v>
      </c>
      <c r="M56" s="15"/>
      <c r="N56" s="15" t="s">
        <v>15</v>
      </c>
      <c r="O56" s="15" t="s">
        <v>20</v>
      </c>
      <c r="P56" s="15"/>
      <c r="Q56" s="15" t="s">
        <v>15</v>
      </c>
      <c r="R56" s="15" t="s">
        <v>21</v>
      </c>
      <c r="S56" s="15"/>
      <c r="T56" s="15" t="s">
        <v>15</v>
      </c>
      <c r="U56" s="15" t="s">
        <v>22</v>
      </c>
      <c r="V56" s="15"/>
      <c r="W56" s="15" t="s">
        <v>15</v>
      </c>
      <c r="X56" s="15" t="s">
        <v>23</v>
      </c>
      <c r="Y56" s="15"/>
      <c r="Z56" s="15" t="s">
        <v>15</v>
      </c>
      <c r="AA56" s="15" t="s">
        <v>24</v>
      </c>
      <c r="AB56" s="15"/>
      <c r="AC56" s="15" t="s">
        <v>15</v>
      </c>
      <c r="AD56" s="15" t="s">
        <v>25</v>
      </c>
      <c r="AE56" s="15"/>
      <c r="AF56" s="15" t="s">
        <v>15</v>
      </c>
      <c r="AG56" s="15" t="s">
        <v>26</v>
      </c>
      <c r="AH56" s="15"/>
      <c r="AI56" s="15" t="s">
        <v>15</v>
      </c>
      <c r="AJ56" s="15" t="s">
        <v>28</v>
      </c>
      <c r="AK56" s="15"/>
      <c r="AL56" s="15" t="s">
        <v>29</v>
      </c>
      <c r="AM56" s="15" t="s">
        <v>30</v>
      </c>
      <c r="AN56" s="15"/>
      <c r="AO56" s="15" t="s">
        <v>29</v>
      </c>
      <c r="AP56" s="15" t="s">
        <v>32</v>
      </c>
      <c r="AQ56" s="15"/>
      <c r="AR56" s="15" t="s">
        <v>29</v>
      </c>
      <c r="AS56" s="15" t="s">
        <v>46</v>
      </c>
      <c r="AX56" s="15">
        <v>2019</v>
      </c>
    </row>
    <row r="57" spans="1:50" x14ac:dyDescent="0.2">
      <c r="A57" s="12" t="s">
        <v>6</v>
      </c>
      <c r="B57" s="16">
        <v>2130661599.2100003</v>
      </c>
      <c r="C57" s="16"/>
      <c r="D57" s="16"/>
      <c r="E57" s="16">
        <v>2229720094.4199991</v>
      </c>
      <c r="F57" s="16"/>
      <c r="G57" s="16"/>
      <c r="H57" s="16">
        <v>2353657794.5300002</v>
      </c>
      <c r="I57" s="16"/>
      <c r="J57" s="16"/>
      <c r="K57" s="16">
        <v>2495722786.3800006</v>
      </c>
      <c r="L57" s="16"/>
      <c r="M57" s="16"/>
      <c r="N57" s="16">
        <v>2708496732.3199992</v>
      </c>
      <c r="O57" s="16"/>
      <c r="P57" s="16"/>
      <c r="Q57" s="16">
        <v>2849469546.21</v>
      </c>
      <c r="R57" s="16"/>
      <c r="S57" s="16"/>
      <c r="T57" s="16">
        <v>3030246757.71</v>
      </c>
      <c r="U57" s="16"/>
      <c r="V57" s="16"/>
      <c r="W57" s="16">
        <v>3242337732.8800006</v>
      </c>
      <c r="X57" s="16"/>
      <c r="Y57" s="16"/>
      <c r="Z57" s="16">
        <v>3438100089.5599999</v>
      </c>
      <c r="AA57" s="16"/>
      <c r="AB57" s="16"/>
      <c r="AC57" s="16">
        <v>3638798929.0799999</v>
      </c>
      <c r="AD57" s="16"/>
      <c r="AE57" s="16"/>
      <c r="AF57" s="16">
        <v>3782461902.4199996</v>
      </c>
      <c r="AG57" s="16"/>
      <c r="AH57" s="16"/>
      <c r="AI57" s="16">
        <v>3932379033.1900001</v>
      </c>
      <c r="AJ57" s="16"/>
      <c r="AK57" s="16"/>
      <c r="AL57" s="16">
        <v>4183073853.3899999</v>
      </c>
      <c r="AM57" s="16"/>
      <c r="AN57" s="16"/>
      <c r="AO57" s="16">
        <v>4359434670.9700003</v>
      </c>
      <c r="AP57" s="16"/>
      <c r="AQ57" s="16"/>
      <c r="AR57" s="16">
        <v>4611276278.29</v>
      </c>
      <c r="AS57" s="16"/>
      <c r="AT57" s="1" t="s">
        <v>6</v>
      </c>
      <c r="AX57" s="16">
        <v>4611276278.29</v>
      </c>
    </row>
    <row r="58" spans="1:50" x14ac:dyDescent="0.2">
      <c r="A58" s="12" t="s">
        <v>33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>
        <v>441677880</v>
      </c>
      <c r="AP58" s="16"/>
      <c r="AQ58" s="16"/>
      <c r="AR58" s="16"/>
      <c r="AS58" s="16"/>
      <c r="AX58" s="16">
        <v>360554339.11999989</v>
      </c>
    </row>
    <row r="59" spans="1:50" x14ac:dyDescent="0.2">
      <c r="A59" s="12" t="s">
        <v>7</v>
      </c>
      <c r="B59" s="16">
        <v>133826939.3900001</v>
      </c>
      <c r="C59" s="16"/>
      <c r="D59" s="16"/>
      <c r="E59" s="16">
        <v>158402621.4829998</v>
      </c>
      <c r="F59" s="16"/>
      <c r="G59" s="16"/>
      <c r="H59" s="16">
        <v>133539143.49000025</v>
      </c>
      <c r="I59" s="16"/>
      <c r="J59" s="16"/>
      <c r="K59" s="16">
        <v>145107802.78000069</v>
      </c>
      <c r="L59" s="16"/>
      <c r="M59" s="16"/>
      <c r="N59" s="16">
        <v>156759706.83999968</v>
      </c>
      <c r="O59" s="16"/>
      <c r="P59" s="16"/>
      <c r="Q59" s="16">
        <v>171170711.8399992</v>
      </c>
      <c r="R59" s="16"/>
      <c r="S59" s="16"/>
      <c r="T59" s="16">
        <v>179906819.53000069</v>
      </c>
      <c r="U59" s="16"/>
      <c r="V59" s="16"/>
      <c r="W59" s="16">
        <v>200964246.50999975</v>
      </c>
      <c r="X59" s="16"/>
      <c r="Y59" s="16"/>
      <c r="Z59" s="16">
        <v>198657565.3499999</v>
      </c>
      <c r="AA59" s="16"/>
      <c r="AB59" s="16"/>
      <c r="AC59" s="16">
        <v>215778401.17999983</v>
      </c>
      <c r="AD59" s="16"/>
      <c r="AE59" s="16"/>
      <c r="AF59" s="16">
        <v>208159579.53000021</v>
      </c>
      <c r="AG59" s="16"/>
      <c r="AH59" s="16"/>
      <c r="AI59" s="16">
        <v>220693891.13000011</v>
      </c>
      <c r="AJ59" s="16"/>
      <c r="AK59" s="16"/>
      <c r="AL59" s="16">
        <f>4489901322.31-AL57</f>
        <v>306827468.92000055</v>
      </c>
      <c r="AM59" s="16"/>
      <c r="AN59" s="16"/>
      <c r="AO59" s="16">
        <f>5154500413.03-AO57-AO58</f>
        <v>353387862.05999947</v>
      </c>
      <c r="AP59" s="16"/>
      <c r="AQ59" s="16"/>
      <c r="AR59" s="16">
        <v>360554339.11999989</v>
      </c>
      <c r="AS59" s="16"/>
      <c r="AT59" s="1" t="s">
        <v>7</v>
      </c>
      <c r="AX59" s="16">
        <v>5530674175.1500006</v>
      </c>
    </row>
    <row r="60" spans="1:50" x14ac:dyDescent="0.2">
      <c r="A60" s="12" t="s">
        <v>8</v>
      </c>
      <c r="B60" s="16"/>
      <c r="C60" s="16">
        <v>2584515728.1500006</v>
      </c>
      <c r="D60" s="16"/>
      <c r="E60" s="16"/>
      <c r="F60" s="16">
        <v>2766302363.5899997</v>
      </c>
      <c r="G60" s="16"/>
      <c r="H60" s="16"/>
      <c r="I60" s="16">
        <v>3006754105.6700006</v>
      </c>
      <c r="J60" s="16"/>
      <c r="K60" s="16"/>
      <c r="L60" s="16">
        <v>3252286232.4700003</v>
      </c>
      <c r="M60" s="16"/>
      <c r="N60" s="16"/>
      <c r="O60" s="16">
        <v>3345911359.6099997</v>
      </c>
      <c r="P60" s="16"/>
      <c r="Q60" s="16"/>
      <c r="R60" s="16">
        <v>3485154868.4200001</v>
      </c>
      <c r="S60" s="16"/>
      <c r="T60" s="16"/>
      <c r="U60" s="16">
        <v>3660943750.46</v>
      </c>
      <c r="V60" s="16"/>
      <c r="W60" s="16"/>
      <c r="X60" s="16">
        <v>3871191420.4000001</v>
      </c>
      <c r="Y60" s="16"/>
      <c r="Z60" s="16"/>
      <c r="AA60" s="16">
        <v>4050413289.9199991</v>
      </c>
      <c r="AB60" s="16"/>
      <c r="AC60" s="16"/>
      <c r="AD60" s="16">
        <v>4239974900.3900003</v>
      </c>
      <c r="AE60" s="16"/>
      <c r="AF60" s="16"/>
      <c r="AG60" s="16">
        <v>4367204963.2699995</v>
      </c>
      <c r="AH60" s="16"/>
      <c r="AI60" s="16"/>
      <c r="AJ60" s="16">
        <v>4549203530.3500004</v>
      </c>
      <c r="AK60" s="16"/>
      <c r="AL60" s="16"/>
      <c r="AM60" s="16">
        <f>3254054987.48+1626304602.64</f>
        <v>4880359590.1199999</v>
      </c>
      <c r="AN60" s="16"/>
      <c r="AO60" s="16"/>
      <c r="AP60" s="16">
        <f>3460210419.6+1729241366.11</f>
        <v>5189451785.71</v>
      </c>
      <c r="AQ60" s="16"/>
      <c r="AR60" s="16"/>
      <c r="AS60" s="16">
        <v>5530674175.1500006</v>
      </c>
      <c r="AT60" s="1" t="s">
        <v>8</v>
      </c>
      <c r="AX60" s="16">
        <v>2597934555</v>
      </c>
    </row>
    <row r="61" spans="1:50" x14ac:dyDescent="0.2">
      <c r="A61" s="12" t="s">
        <v>34</v>
      </c>
      <c r="B61" s="16"/>
      <c r="C61" s="16">
        <v>138292910.32999998</v>
      </c>
      <c r="D61" s="16"/>
      <c r="E61" s="16"/>
      <c r="F61" s="16">
        <v>199352473.53</v>
      </c>
      <c r="G61" s="16"/>
      <c r="H61" s="16"/>
      <c r="I61" s="16">
        <v>266583860.64000002</v>
      </c>
      <c r="J61" s="16"/>
      <c r="K61" s="16"/>
      <c r="L61" s="16">
        <v>206003173.40000001</v>
      </c>
      <c r="M61" s="16"/>
      <c r="N61" s="16"/>
      <c r="O61" s="16">
        <v>343749626.07999998</v>
      </c>
      <c r="P61" s="16"/>
      <c r="Q61" s="16"/>
      <c r="R61" s="16">
        <v>508019849.43000001</v>
      </c>
      <c r="S61" s="16"/>
      <c r="T61" s="16"/>
      <c r="U61" s="16">
        <v>76514981.530000001</v>
      </c>
      <c r="V61" s="16"/>
      <c r="W61" s="16"/>
      <c r="X61" s="16">
        <v>858597639.28000009</v>
      </c>
      <c r="Y61" s="16"/>
      <c r="Z61" s="16"/>
      <c r="AA61" s="16">
        <v>664484804.90999997</v>
      </c>
      <c r="AB61" s="16"/>
      <c r="AC61" s="16"/>
      <c r="AD61" s="16">
        <v>1443184764.27</v>
      </c>
      <c r="AE61" s="16"/>
      <c r="AF61" s="16"/>
      <c r="AG61" s="16">
        <v>515369243.97000003</v>
      </c>
      <c r="AH61" s="16"/>
      <c r="AI61" s="16"/>
      <c r="AJ61" s="16">
        <v>829686308.57000005</v>
      </c>
      <c r="AK61" s="16"/>
      <c r="AL61" s="16"/>
      <c r="AM61" s="16">
        <v>627573052.35000002</v>
      </c>
      <c r="AN61" s="16"/>
      <c r="AO61" s="16"/>
      <c r="AP61" s="16">
        <v>1856767.68</v>
      </c>
      <c r="AQ61" s="16"/>
      <c r="AR61" s="16"/>
      <c r="AS61" s="16">
        <v>2597934555</v>
      </c>
      <c r="AT61" s="1" t="s">
        <v>9</v>
      </c>
      <c r="AX61" s="16">
        <v>57966771.459999084</v>
      </c>
    </row>
    <row r="62" spans="1:50" x14ac:dyDescent="0.2">
      <c r="A62" s="12" t="s">
        <v>10</v>
      </c>
      <c r="B62" s="16"/>
      <c r="C62" s="16">
        <v>75761792.480000019</v>
      </c>
      <c r="D62" s="16"/>
      <c r="E62" s="16"/>
      <c r="F62" s="16">
        <v>57838800.070000172</v>
      </c>
      <c r="G62" s="16"/>
      <c r="H62" s="16"/>
      <c r="I62" s="16">
        <v>30417023.010000706</v>
      </c>
      <c r="J62" s="16"/>
      <c r="K62" s="16"/>
      <c r="L62" s="16">
        <v>33136595.130000114</v>
      </c>
      <c r="M62" s="16"/>
      <c r="N62" s="16"/>
      <c r="O62" s="16">
        <v>32729432.949999809</v>
      </c>
      <c r="P62" s="16"/>
      <c r="Q62" s="16"/>
      <c r="R62" s="16">
        <v>34291181.759999752</v>
      </c>
      <c r="S62" s="16"/>
      <c r="T62" s="16"/>
      <c r="U62" s="16">
        <v>33532668.110000134</v>
      </c>
      <c r="V62" s="16"/>
      <c r="W62" s="16"/>
      <c r="X62" s="16">
        <v>34135589.069999695</v>
      </c>
      <c r="Y62" s="16"/>
      <c r="Z62" s="16"/>
      <c r="AA62" s="16">
        <v>33200278.730000496</v>
      </c>
      <c r="AB62" s="16"/>
      <c r="AC62" s="16"/>
      <c r="AD62" s="16">
        <v>31783597.21999979</v>
      </c>
      <c r="AE62" s="16"/>
      <c r="AF62" s="16"/>
      <c r="AG62" s="16">
        <v>33736204.289999962</v>
      </c>
      <c r="AH62" s="16"/>
      <c r="AI62" s="16"/>
      <c r="AJ62" s="16">
        <v>46398246.519999146</v>
      </c>
      <c r="AK62" s="16"/>
      <c r="AL62" s="16"/>
      <c r="AM62" s="16">
        <f>5560529976.6-AM60-AM61</f>
        <v>52597334.130000472</v>
      </c>
      <c r="AN62" s="16"/>
      <c r="AO62" s="16"/>
      <c r="AP62" s="16">
        <f>5244504738.23-AP60-AP61</f>
        <v>53196184.839999504</v>
      </c>
      <c r="AQ62" s="16"/>
      <c r="AR62" s="16"/>
      <c r="AS62" s="16">
        <v>57966771.459999084</v>
      </c>
      <c r="AT62" s="1" t="s">
        <v>10</v>
      </c>
      <c r="AX62" s="16">
        <v>3214744884.1999998</v>
      </c>
    </row>
    <row r="63" spans="1:50" x14ac:dyDescent="0.2">
      <c r="A63" s="12" t="s">
        <v>11</v>
      </c>
      <c r="B63" s="16">
        <v>534081892.36000037</v>
      </c>
      <c r="C63" s="16">
        <v>534081892.36000037</v>
      </c>
      <c r="D63" s="16">
        <v>534081892.36000037</v>
      </c>
      <c r="E63" s="16">
        <v>635370921.28700113</v>
      </c>
      <c r="F63" s="16">
        <v>635370921.28700113</v>
      </c>
      <c r="G63" s="16">
        <v>635370921.28700113</v>
      </c>
      <c r="H63" s="16">
        <v>816558051.30000067</v>
      </c>
      <c r="I63" s="16">
        <v>816558051.30000067</v>
      </c>
      <c r="J63" s="16">
        <v>816558051.30000067</v>
      </c>
      <c r="K63" s="16">
        <v>850595411.8399992</v>
      </c>
      <c r="L63" s="16">
        <v>850595411.8399992</v>
      </c>
      <c r="M63" s="16">
        <v>850595411.8399992</v>
      </c>
      <c r="N63" s="16">
        <v>857133979.4800005</v>
      </c>
      <c r="O63" s="16">
        <v>857133979.4800005</v>
      </c>
      <c r="P63" s="16">
        <v>857133979.4800005</v>
      </c>
      <c r="Q63" s="16">
        <v>1006825641.5600004</v>
      </c>
      <c r="R63" s="16">
        <v>1006825641.5600004</v>
      </c>
      <c r="S63" s="16">
        <v>1006825641.5600004</v>
      </c>
      <c r="T63" s="16">
        <v>560837822.85999966</v>
      </c>
      <c r="U63" s="16">
        <v>560837822.85999966</v>
      </c>
      <c r="V63" s="16">
        <v>560837822.85999966</v>
      </c>
      <c r="W63" s="16">
        <v>1320622669.3599992</v>
      </c>
      <c r="X63" s="16">
        <v>1320622669.3599992</v>
      </c>
      <c r="Y63" s="16">
        <v>1320622669.3599992</v>
      </c>
      <c r="Z63" s="16">
        <v>1111340718.6499991</v>
      </c>
      <c r="AA63" s="16">
        <v>1111340718.6499991</v>
      </c>
      <c r="AB63" s="16">
        <v>1111340718.6499991</v>
      </c>
      <c r="AC63" s="16">
        <v>1860365931.6200008</v>
      </c>
      <c r="AD63" s="16">
        <v>1860365931.6200008</v>
      </c>
      <c r="AE63" s="16">
        <v>1860365931.6200008</v>
      </c>
      <c r="AF63" s="16"/>
      <c r="AG63" s="16">
        <v>925688929.57999992</v>
      </c>
      <c r="AH63" s="16">
        <v>925688929.57999992</v>
      </c>
      <c r="AI63" s="16">
        <v>1269215161.1200001</v>
      </c>
      <c r="AJ63" s="16">
        <v>1269215161.1200001</v>
      </c>
      <c r="AK63" s="16">
        <v>1269215161.1200001</v>
      </c>
      <c r="AL63" s="16">
        <f>1040645228.13+29983426.16</f>
        <v>1070628654.29</v>
      </c>
      <c r="AM63" s="16">
        <f>1040645228.13+29983426.16</f>
        <v>1070628654.29</v>
      </c>
      <c r="AN63" s="16"/>
      <c r="AO63" s="16"/>
      <c r="AP63" s="16">
        <f>AP60+AP61+AP62-AO57-AO59</f>
        <v>531682205.19999981</v>
      </c>
      <c r="AQ63" s="16"/>
      <c r="AR63" s="16"/>
      <c r="AS63" s="16">
        <v>3214744884.1999998</v>
      </c>
      <c r="AT63" s="1" t="s">
        <v>11</v>
      </c>
      <c r="AX63" s="16">
        <v>919397896.86000061</v>
      </c>
    </row>
    <row r="64" spans="1:50" x14ac:dyDescent="0.2">
      <c r="A64" s="12" t="s">
        <v>12</v>
      </c>
      <c r="B64" s="16">
        <v>453854128.9400003</v>
      </c>
      <c r="C64" s="16">
        <v>453854128.9400003</v>
      </c>
      <c r="D64" s="16">
        <v>453854128.9400003</v>
      </c>
      <c r="E64" s="16">
        <v>536582269.17000055</v>
      </c>
      <c r="F64" s="16">
        <v>536582269.17000055</v>
      </c>
      <c r="G64" s="16">
        <v>536582269.17000055</v>
      </c>
      <c r="H64" s="16">
        <v>653096311.14000034</v>
      </c>
      <c r="I64" s="16">
        <v>653096311.14000034</v>
      </c>
      <c r="J64" s="16">
        <v>653096311.14000034</v>
      </c>
      <c r="K64" s="16">
        <v>756563446.08999968</v>
      </c>
      <c r="L64" s="16">
        <v>756563446.08999968</v>
      </c>
      <c r="M64" s="16">
        <v>756563446.08999968</v>
      </c>
      <c r="N64" s="16">
        <v>637414627.29000044</v>
      </c>
      <c r="O64" s="16">
        <v>637414627.29000044</v>
      </c>
      <c r="P64" s="16">
        <v>637414627.29000044</v>
      </c>
      <c r="Q64" s="16">
        <v>635685322.21000004</v>
      </c>
      <c r="R64" s="16">
        <v>635685322.21000004</v>
      </c>
      <c r="S64" s="16">
        <v>635685322.21000004</v>
      </c>
      <c r="T64" s="16">
        <v>630696992.75</v>
      </c>
      <c r="U64" s="16">
        <v>630696992.75</v>
      </c>
      <c r="V64" s="16">
        <v>630696992.75</v>
      </c>
      <c r="W64" s="16">
        <v>628853687.5199995</v>
      </c>
      <c r="X64" s="16">
        <v>628853687.5199995</v>
      </c>
      <c r="Y64" s="16">
        <v>628853687.5199995</v>
      </c>
      <c r="Z64" s="16">
        <v>612313200.35999918</v>
      </c>
      <c r="AA64" s="16">
        <v>612313200.35999918</v>
      </c>
      <c r="AB64" s="16">
        <v>612313200.35999918</v>
      </c>
      <c r="AC64" s="16">
        <v>601175971.31000042</v>
      </c>
      <c r="AD64" s="16">
        <v>601175971.31000042</v>
      </c>
      <c r="AE64" s="16">
        <v>601175971.31000042</v>
      </c>
      <c r="AF64" s="16"/>
      <c r="AG64" s="16">
        <v>584743060.8499999</v>
      </c>
      <c r="AH64" s="16">
        <v>584743060.8499999</v>
      </c>
      <c r="AI64" s="16">
        <v>616824497.16000032</v>
      </c>
      <c r="AJ64" s="16">
        <v>616824497.16000032</v>
      </c>
      <c r="AK64" s="16">
        <v>616824497.16000032</v>
      </c>
      <c r="AL64" s="16">
        <f>AL60-AK57</f>
        <v>0</v>
      </c>
      <c r="AM64" s="16">
        <f>AM60-AL57</f>
        <v>697285736.73000002</v>
      </c>
      <c r="AN64" s="16"/>
      <c r="AO64" s="16"/>
      <c r="AP64" s="16">
        <f>AP60-AO57</f>
        <v>830017114.73999977</v>
      </c>
      <c r="AQ64" s="16"/>
      <c r="AR64" s="16"/>
      <c r="AS64" s="16">
        <v>919397896.86000061</v>
      </c>
      <c r="AT64" s="1" t="s">
        <v>12</v>
      </c>
      <c r="AX64" s="16">
        <v>1.6465917951715485</v>
      </c>
    </row>
    <row r="65" spans="1:50" x14ac:dyDescent="0.2">
      <c r="A65" s="12" t="s">
        <v>13</v>
      </c>
      <c r="B65" s="16">
        <v>1.2358510026684399</v>
      </c>
      <c r="C65" s="16">
        <v>1.2358510026684399</v>
      </c>
      <c r="D65" s="16">
        <v>1.2358510026684399</v>
      </c>
      <c r="E65" s="16">
        <v>1.2660545528317853</v>
      </c>
      <c r="F65" s="16">
        <v>1.2660545528317853</v>
      </c>
      <c r="G65" s="16">
        <v>1.2660545528317853</v>
      </c>
      <c r="H65" s="16">
        <v>1.3283045418791981</v>
      </c>
      <c r="I65" s="16">
        <v>1.3283045418791981</v>
      </c>
      <c r="J65" s="16">
        <v>1.3283045418791981</v>
      </c>
      <c r="K65" s="16">
        <v>1.3220938955082906</v>
      </c>
      <c r="L65" s="16">
        <v>1.3220938955082906</v>
      </c>
      <c r="M65" s="16">
        <v>1.3220938955082906</v>
      </c>
      <c r="N65" s="16">
        <v>1.2991473879145299</v>
      </c>
      <c r="O65" s="16">
        <v>1.2991473879145299</v>
      </c>
      <c r="P65" s="16">
        <v>1.2991473879145299</v>
      </c>
      <c r="Q65" s="16">
        <v>1.3333153091887762</v>
      </c>
      <c r="R65" s="16">
        <v>1.3333153091887762</v>
      </c>
      <c r="S65" s="16">
        <v>1.3333153091887762</v>
      </c>
      <c r="T65" s="16">
        <v>1.174707474071129</v>
      </c>
      <c r="U65" s="16">
        <v>1.174707474071129</v>
      </c>
      <c r="V65" s="16">
        <v>1.174707474071129</v>
      </c>
      <c r="W65" s="16">
        <v>1.3835337932207605</v>
      </c>
      <c r="X65" s="16">
        <v>1.3835337932207605</v>
      </c>
      <c r="Y65" s="16">
        <v>1.3835337932207605</v>
      </c>
      <c r="Z65" s="16">
        <v>1.3055855858719578</v>
      </c>
      <c r="AA65" s="16">
        <v>1.3055855858719578</v>
      </c>
      <c r="AB65" s="16">
        <v>1.3055855858719578</v>
      </c>
      <c r="AC65" s="16">
        <v>1.4826381136565532</v>
      </c>
      <c r="AD65" s="16">
        <v>1.4826381136565532</v>
      </c>
      <c r="AE65" s="16">
        <v>1.4826381136565532</v>
      </c>
      <c r="AF65" s="16">
        <v>1.2319661069753141</v>
      </c>
      <c r="AG65" s="16">
        <v>1.2319661069753141</v>
      </c>
      <c r="AH65" s="16">
        <v>1.2319661069753141</v>
      </c>
      <c r="AI65" s="16">
        <v>1.3056086864469911</v>
      </c>
      <c r="AJ65" s="16">
        <v>1.3056086864469911</v>
      </c>
      <c r="AK65" s="16">
        <v>1.3056086864469911</v>
      </c>
      <c r="AL65" s="16">
        <v>1.2384526022810618</v>
      </c>
      <c r="AM65" s="16">
        <f>(AM62+AM61+AM60)/(AL57+AL59)</f>
        <v>1.2384526022810618</v>
      </c>
      <c r="AN65" s="16"/>
      <c r="AO65" s="16"/>
      <c r="AP65" s="16">
        <f>(AP62+AP61+AP60)/(AO57+AO59)</f>
        <v>1.1128160887607552</v>
      </c>
      <c r="AQ65" s="16"/>
      <c r="AR65" s="16"/>
      <c r="AS65" s="16">
        <v>1.6465917951715485</v>
      </c>
      <c r="AT65" s="1" t="s">
        <v>13</v>
      </c>
      <c r="AX65" s="16">
        <v>1.1993803540222796</v>
      </c>
    </row>
    <row r="66" spans="1:50" x14ac:dyDescent="0.2">
      <c r="A66" s="12" t="s">
        <v>14</v>
      </c>
      <c r="B66" s="16">
        <v>1.2130108925360454</v>
      </c>
      <c r="C66" s="16">
        <v>1.2130108925360454</v>
      </c>
      <c r="D66" s="16">
        <v>1.2130108925360454</v>
      </c>
      <c r="E66" s="16">
        <v>1.2406500576071535</v>
      </c>
      <c r="F66" s="16">
        <v>1.2406500576071535</v>
      </c>
      <c r="G66" s="16">
        <v>1.2406500576071535</v>
      </c>
      <c r="H66" s="16">
        <v>1.2774814217503596</v>
      </c>
      <c r="I66" s="16">
        <v>1.2774814217503596</v>
      </c>
      <c r="J66" s="16">
        <v>1.2774814217503596</v>
      </c>
      <c r="K66" s="16">
        <v>1.3031440231338276</v>
      </c>
      <c r="L66" s="16">
        <v>1.3031440231338276</v>
      </c>
      <c r="M66" s="16">
        <v>1.3031440231338276</v>
      </c>
      <c r="N66" s="16">
        <v>1.2353388947026769</v>
      </c>
      <c r="O66" s="16">
        <v>1.2353388947026769</v>
      </c>
      <c r="P66" s="16">
        <v>1.2353388947026769</v>
      </c>
      <c r="Q66" s="16">
        <v>1.2230890037254503</v>
      </c>
      <c r="R66" s="16">
        <v>1.2230890037254503</v>
      </c>
      <c r="S66" s="16">
        <v>1.2230890037254503</v>
      </c>
      <c r="T66" s="16">
        <v>1.2081338726442947</v>
      </c>
      <c r="U66" s="16">
        <v>1.2081338726442947</v>
      </c>
      <c r="V66" s="16">
        <v>1.2081338726442947</v>
      </c>
      <c r="W66" s="16">
        <v>1.1939507045003055</v>
      </c>
      <c r="X66" s="16">
        <v>1.1939507045003055</v>
      </c>
      <c r="Y66" s="16">
        <v>1.1939507045003055</v>
      </c>
      <c r="Z66" s="16">
        <v>1.1780963859136404</v>
      </c>
      <c r="AA66" s="16">
        <v>1.1780963859136404</v>
      </c>
      <c r="AB66" s="16">
        <v>1.1780963859136404</v>
      </c>
      <c r="AC66" s="16">
        <v>1.1652127482245895</v>
      </c>
      <c r="AD66" s="16">
        <v>1.1652127482245895</v>
      </c>
      <c r="AE66" s="16">
        <v>1.1652127482245895</v>
      </c>
      <c r="AF66" s="16">
        <v>1.1545932453347076</v>
      </c>
      <c r="AG66" s="16">
        <v>1.1545932453347076</v>
      </c>
      <c r="AH66" s="16">
        <v>1.1545932453347076</v>
      </c>
      <c r="AI66" s="16">
        <v>1.1568578440567119</v>
      </c>
      <c r="AJ66" s="16">
        <v>1.1568578440567119</v>
      </c>
      <c r="AK66" s="16">
        <v>1.1568578440567119</v>
      </c>
      <c r="AL66" s="16">
        <v>1.1666921888469441</v>
      </c>
      <c r="AM66" s="16">
        <f>AM60/AL57</f>
        <v>1.1666921888469441</v>
      </c>
      <c r="AN66" s="16"/>
      <c r="AO66" s="16"/>
      <c r="AP66" s="16">
        <f>AP60/AO57</f>
        <v>1.19039558506684</v>
      </c>
      <c r="AQ66" s="16"/>
      <c r="AR66" s="16"/>
      <c r="AS66" s="16">
        <v>1.1993803540222796</v>
      </c>
      <c r="AT66" s="1" t="s">
        <v>14</v>
      </c>
      <c r="AX66" s="16"/>
    </row>
    <row r="67" spans="1:50" s="18" customFormat="1" ht="12.75" x14ac:dyDescent="0.2">
      <c r="A67" s="17"/>
    </row>
    <row r="68" spans="1:50" x14ac:dyDescent="0.2">
      <c r="AO68" s="16">
        <v>4359434670.9700003</v>
      </c>
      <c r="AP68" s="16"/>
      <c r="AQ68" s="24"/>
      <c r="AR68" s="24"/>
      <c r="AS68" s="24"/>
    </row>
    <row r="69" spans="1:50" x14ac:dyDescent="0.2">
      <c r="AO69" s="16"/>
      <c r="AP69" s="16"/>
      <c r="AQ69" s="24"/>
      <c r="AR69" s="24"/>
      <c r="AS69" s="24"/>
    </row>
    <row r="70" spans="1:50" x14ac:dyDescent="0.2">
      <c r="AO70" s="16">
        <f>5154500413.03-AO68-AO69</f>
        <v>795065742.05999947</v>
      </c>
      <c r="AP70" s="16"/>
      <c r="AQ70" s="24"/>
      <c r="AR70" s="24">
        <f>AR57+AR59</f>
        <v>4971830617.4099998</v>
      </c>
      <c r="AS70" s="24">
        <f>AS60+AS61+AS62</f>
        <v>8186575501.6099997</v>
      </c>
    </row>
  </sheetData>
  <mergeCells count="1">
    <mergeCell ref="A1:F1"/>
  </mergeCells>
  <pageMargins left="0.7" right="0.7" top="0.75" bottom="0.75" header="0.3" footer="0.3"/>
  <pageSetup paperSize="9" scale="64" orientation="portrait" r:id="rId1"/>
  <colBreaks count="1" manualBreakCount="1">
    <brk id="7" min="6" max="3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showGridLines="0" topLeftCell="B1" zoomScaleNormal="100" zoomScaleSheetLayoutView="100" workbookViewId="0">
      <selection activeCell="D39" sqref="D39"/>
    </sheetView>
  </sheetViews>
  <sheetFormatPr baseColWidth="10" defaultRowHeight="12" x14ac:dyDescent="0.2"/>
  <cols>
    <col min="1" max="1" width="40.42578125" style="12" customWidth="1"/>
    <col min="2" max="6" width="15.140625" style="1" customWidth="1"/>
    <col min="7" max="7" width="12" style="1" customWidth="1"/>
    <col min="8" max="21" width="15" style="1" customWidth="1"/>
    <col min="22" max="22" width="11.42578125" style="1"/>
    <col min="23" max="30" width="13.28515625" style="1" customWidth="1"/>
    <col min="31" max="33" width="16.85546875" style="1" customWidth="1"/>
    <col min="34" max="34" width="11.42578125" style="1"/>
    <col min="35" max="36" width="13" style="1" bestFit="1" customWidth="1"/>
    <col min="37" max="37" width="11.42578125" style="1"/>
    <col min="38" max="39" width="13" style="1" bestFit="1" customWidth="1"/>
    <col min="40" max="42" width="13" style="1" customWidth="1"/>
    <col min="43" max="43" width="13.85546875" style="1" bestFit="1" customWidth="1"/>
    <col min="44" max="258" width="11.42578125" style="1"/>
    <col min="259" max="259" width="3.42578125" style="1" customWidth="1"/>
    <col min="260" max="260" width="39.7109375" style="1" customWidth="1"/>
    <col min="261" max="265" width="14.28515625" style="1" customWidth="1"/>
    <col min="266" max="280" width="15" style="1" customWidth="1"/>
    <col min="281" max="514" width="11.42578125" style="1"/>
    <col min="515" max="515" width="3.42578125" style="1" customWidth="1"/>
    <col min="516" max="516" width="39.7109375" style="1" customWidth="1"/>
    <col min="517" max="521" width="14.28515625" style="1" customWidth="1"/>
    <col min="522" max="536" width="15" style="1" customWidth="1"/>
    <col min="537" max="770" width="11.42578125" style="1"/>
    <col min="771" max="771" width="3.42578125" style="1" customWidth="1"/>
    <col min="772" max="772" width="39.7109375" style="1" customWidth="1"/>
    <col min="773" max="777" width="14.28515625" style="1" customWidth="1"/>
    <col min="778" max="792" width="15" style="1" customWidth="1"/>
    <col min="793" max="1026" width="11.42578125" style="1"/>
    <col min="1027" max="1027" width="3.42578125" style="1" customWidth="1"/>
    <col min="1028" max="1028" width="39.7109375" style="1" customWidth="1"/>
    <col min="1029" max="1033" width="14.28515625" style="1" customWidth="1"/>
    <col min="1034" max="1048" width="15" style="1" customWidth="1"/>
    <col min="1049" max="1282" width="11.42578125" style="1"/>
    <col min="1283" max="1283" width="3.42578125" style="1" customWidth="1"/>
    <col min="1284" max="1284" width="39.7109375" style="1" customWidth="1"/>
    <col min="1285" max="1289" width="14.28515625" style="1" customWidth="1"/>
    <col min="1290" max="1304" width="15" style="1" customWidth="1"/>
    <col min="1305" max="1538" width="11.42578125" style="1"/>
    <col min="1539" max="1539" width="3.42578125" style="1" customWidth="1"/>
    <col min="1540" max="1540" width="39.7109375" style="1" customWidth="1"/>
    <col min="1541" max="1545" width="14.28515625" style="1" customWidth="1"/>
    <col min="1546" max="1560" width="15" style="1" customWidth="1"/>
    <col min="1561" max="1794" width="11.42578125" style="1"/>
    <col min="1795" max="1795" width="3.42578125" style="1" customWidth="1"/>
    <col min="1796" max="1796" width="39.7109375" style="1" customWidth="1"/>
    <col min="1797" max="1801" width="14.28515625" style="1" customWidth="1"/>
    <col min="1802" max="1816" width="15" style="1" customWidth="1"/>
    <col min="1817" max="2050" width="11.42578125" style="1"/>
    <col min="2051" max="2051" width="3.42578125" style="1" customWidth="1"/>
    <col min="2052" max="2052" width="39.7109375" style="1" customWidth="1"/>
    <col min="2053" max="2057" width="14.28515625" style="1" customWidth="1"/>
    <col min="2058" max="2072" width="15" style="1" customWidth="1"/>
    <col min="2073" max="2306" width="11.42578125" style="1"/>
    <col min="2307" max="2307" width="3.42578125" style="1" customWidth="1"/>
    <col min="2308" max="2308" width="39.7109375" style="1" customWidth="1"/>
    <col min="2309" max="2313" width="14.28515625" style="1" customWidth="1"/>
    <col min="2314" max="2328" width="15" style="1" customWidth="1"/>
    <col min="2329" max="2562" width="11.42578125" style="1"/>
    <col min="2563" max="2563" width="3.42578125" style="1" customWidth="1"/>
    <col min="2564" max="2564" width="39.7109375" style="1" customWidth="1"/>
    <col min="2565" max="2569" width="14.28515625" style="1" customWidth="1"/>
    <col min="2570" max="2584" width="15" style="1" customWidth="1"/>
    <col min="2585" max="2818" width="11.42578125" style="1"/>
    <col min="2819" max="2819" width="3.42578125" style="1" customWidth="1"/>
    <col min="2820" max="2820" width="39.7109375" style="1" customWidth="1"/>
    <col min="2821" max="2825" width="14.28515625" style="1" customWidth="1"/>
    <col min="2826" max="2840" width="15" style="1" customWidth="1"/>
    <col min="2841" max="3074" width="11.42578125" style="1"/>
    <col min="3075" max="3075" width="3.42578125" style="1" customWidth="1"/>
    <col min="3076" max="3076" width="39.7109375" style="1" customWidth="1"/>
    <col min="3077" max="3081" width="14.28515625" style="1" customWidth="1"/>
    <col min="3082" max="3096" width="15" style="1" customWidth="1"/>
    <col min="3097" max="3330" width="11.42578125" style="1"/>
    <col min="3331" max="3331" width="3.42578125" style="1" customWidth="1"/>
    <col min="3332" max="3332" width="39.7109375" style="1" customWidth="1"/>
    <col min="3333" max="3337" width="14.28515625" style="1" customWidth="1"/>
    <col min="3338" max="3352" width="15" style="1" customWidth="1"/>
    <col min="3353" max="3586" width="11.42578125" style="1"/>
    <col min="3587" max="3587" width="3.42578125" style="1" customWidth="1"/>
    <col min="3588" max="3588" width="39.7109375" style="1" customWidth="1"/>
    <col min="3589" max="3593" width="14.28515625" style="1" customWidth="1"/>
    <col min="3594" max="3608" width="15" style="1" customWidth="1"/>
    <col min="3609" max="3842" width="11.42578125" style="1"/>
    <col min="3843" max="3843" width="3.42578125" style="1" customWidth="1"/>
    <col min="3844" max="3844" width="39.7109375" style="1" customWidth="1"/>
    <col min="3845" max="3849" width="14.28515625" style="1" customWidth="1"/>
    <col min="3850" max="3864" width="15" style="1" customWidth="1"/>
    <col min="3865" max="4098" width="11.42578125" style="1"/>
    <col min="4099" max="4099" width="3.42578125" style="1" customWidth="1"/>
    <col min="4100" max="4100" width="39.7109375" style="1" customWidth="1"/>
    <col min="4101" max="4105" width="14.28515625" style="1" customWidth="1"/>
    <col min="4106" max="4120" width="15" style="1" customWidth="1"/>
    <col min="4121" max="4354" width="11.42578125" style="1"/>
    <col min="4355" max="4355" width="3.42578125" style="1" customWidth="1"/>
    <col min="4356" max="4356" width="39.7109375" style="1" customWidth="1"/>
    <col min="4357" max="4361" width="14.28515625" style="1" customWidth="1"/>
    <col min="4362" max="4376" width="15" style="1" customWidth="1"/>
    <col min="4377" max="4610" width="11.42578125" style="1"/>
    <col min="4611" max="4611" width="3.42578125" style="1" customWidth="1"/>
    <col min="4612" max="4612" width="39.7109375" style="1" customWidth="1"/>
    <col min="4613" max="4617" width="14.28515625" style="1" customWidth="1"/>
    <col min="4618" max="4632" width="15" style="1" customWidth="1"/>
    <col min="4633" max="4866" width="11.42578125" style="1"/>
    <col min="4867" max="4867" width="3.42578125" style="1" customWidth="1"/>
    <col min="4868" max="4868" width="39.7109375" style="1" customWidth="1"/>
    <col min="4869" max="4873" width="14.28515625" style="1" customWidth="1"/>
    <col min="4874" max="4888" width="15" style="1" customWidth="1"/>
    <col min="4889" max="5122" width="11.42578125" style="1"/>
    <col min="5123" max="5123" width="3.42578125" style="1" customWidth="1"/>
    <col min="5124" max="5124" width="39.7109375" style="1" customWidth="1"/>
    <col min="5125" max="5129" width="14.28515625" style="1" customWidth="1"/>
    <col min="5130" max="5144" width="15" style="1" customWidth="1"/>
    <col min="5145" max="5378" width="11.42578125" style="1"/>
    <col min="5379" max="5379" width="3.42578125" style="1" customWidth="1"/>
    <col min="5380" max="5380" width="39.7109375" style="1" customWidth="1"/>
    <col min="5381" max="5385" width="14.28515625" style="1" customWidth="1"/>
    <col min="5386" max="5400" width="15" style="1" customWidth="1"/>
    <col min="5401" max="5634" width="11.42578125" style="1"/>
    <col min="5635" max="5635" width="3.42578125" style="1" customWidth="1"/>
    <col min="5636" max="5636" width="39.7109375" style="1" customWidth="1"/>
    <col min="5637" max="5641" width="14.28515625" style="1" customWidth="1"/>
    <col min="5642" max="5656" width="15" style="1" customWidth="1"/>
    <col min="5657" max="5890" width="11.42578125" style="1"/>
    <col min="5891" max="5891" width="3.42578125" style="1" customWidth="1"/>
    <col min="5892" max="5892" width="39.7109375" style="1" customWidth="1"/>
    <col min="5893" max="5897" width="14.28515625" style="1" customWidth="1"/>
    <col min="5898" max="5912" width="15" style="1" customWidth="1"/>
    <col min="5913" max="6146" width="11.42578125" style="1"/>
    <col min="6147" max="6147" width="3.42578125" style="1" customWidth="1"/>
    <col min="6148" max="6148" width="39.7109375" style="1" customWidth="1"/>
    <col min="6149" max="6153" width="14.28515625" style="1" customWidth="1"/>
    <col min="6154" max="6168" width="15" style="1" customWidth="1"/>
    <col min="6169" max="6402" width="11.42578125" style="1"/>
    <col min="6403" max="6403" width="3.42578125" style="1" customWidth="1"/>
    <col min="6404" max="6404" width="39.7109375" style="1" customWidth="1"/>
    <col min="6405" max="6409" width="14.28515625" style="1" customWidth="1"/>
    <col min="6410" max="6424" width="15" style="1" customWidth="1"/>
    <col min="6425" max="6658" width="11.42578125" style="1"/>
    <col min="6659" max="6659" width="3.42578125" style="1" customWidth="1"/>
    <col min="6660" max="6660" width="39.7109375" style="1" customWidth="1"/>
    <col min="6661" max="6665" width="14.28515625" style="1" customWidth="1"/>
    <col min="6666" max="6680" width="15" style="1" customWidth="1"/>
    <col min="6681" max="6914" width="11.42578125" style="1"/>
    <col min="6915" max="6915" width="3.42578125" style="1" customWidth="1"/>
    <col min="6916" max="6916" width="39.7109375" style="1" customWidth="1"/>
    <col min="6917" max="6921" width="14.28515625" style="1" customWidth="1"/>
    <col min="6922" max="6936" width="15" style="1" customWidth="1"/>
    <col min="6937" max="7170" width="11.42578125" style="1"/>
    <col min="7171" max="7171" width="3.42578125" style="1" customWidth="1"/>
    <col min="7172" max="7172" width="39.7109375" style="1" customWidth="1"/>
    <col min="7173" max="7177" width="14.28515625" style="1" customWidth="1"/>
    <col min="7178" max="7192" width="15" style="1" customWidth="1"/>
    <col min="7193" max="7426" width="11.42578125" style="1"/>
    <col min="7427" max="7427" width="3.42578125" style="1" customWidth="1"/>
    <col min="7428" max="7428" width="39.7109375" style="1" customWidth="1"/>
    <col min="7429" max="7433" width="14.28515625" style="1" customWidth="1"/>
    <col min="7434" max="7448" width="15" style="1" customWidth="1"/>
    <col min="7449" max="7682" width="11.42578125" style="1"/>
    <col min="7683" max="7683" width="3.42578125" style="1" customWidth="1"/>
    <col min="7684" max="7684" width="39.7109375" style="1" customWidth="1"/>
    <col min="7685" max="7689" width="14.28515625" style="1" customWidth="1"/>
    <col min="7690" max="7704" width="15" style="1" customWidth="1"/>
    <col min="7705" max="7938" width="11.42578125" style="1"/>
    <col min="7939" max="7939" width="3.42578125" style="1" customWidth="1"/>
    <col min="7940" max="7940" width="39.7109375" style="1" customWidth="1"/>
    <col min="7941" max="7945" width="14.28515625" style="1" customWidth="1"/>
    <col min="7946" max="7960" width="15" style="1" customWidth="1"/>
    <col min="7961" max="8194" width="11.42578125" style="1"/>
    <col min="8195" max="8195" width="3.42578125" style="1" customWidth="1"/>
    <col min="8196" max="8196" width="39.7109375" style="1" customWidth="1"/>
    <col min="8197" max="8201" width="14.28515625" style="1" customWidth="1"/>
    <col min="8202" max="8216" width="15" style="1" customWidth="1"/>
    <col min="8217" max="8450" width="11.42578125" style="1"/>
    <col min="8451" max="8451" width="3.42578125" style="1" customWidth="1"/>
    <col min="8452" max="8452" width="39.7109375" style="1" customWidth="1"/>
    <col min="8453" max="8457" width="14.28515625" style="1" customWidth="1"/>
    <col min="8458" max="8472" width="15" style="1" customWidth="1"/>
    <col min="8473" max="8706" width="11.42578125" style="1"/>
    <col min="8707" max="8707" width="3.42578125" style="1" customWidth="1"/>
    <col min="8708" max="8708" width="39.7109375" style="1" customWidth="1"/>
    <col min="8709" max="8713" width="14.28515625" style="1" customWidth="1"/>
    <col min="8714" max="8728" width="15" style="1" customWidth="1"/>
    <col min="8729" max="8962" width="11.42578125" style="1"/>
    <col min="8963" max="8963" width="3.42578125" style="1" customWidth="1"/>
    <col min="8964" max="8964" width="39.7109375" style="1" customWidth="1"/>
    <col min="8965" max="8969" width="14.28515625" style="1" customWidth="1"/>
    <col min="8970" max="8984" width="15" style="1" customWidth="1"/>
    <col min="8985" max="9218" width="11.42578125" style="1"/>
    <col min="9219" max="9219" width="3.42578125" style="1" customWidth="1"/>
    <col min="9220" max="9220" width="39.7109375" style="1" customWidth="1"/>
    <col min="9221" max="9225" width="14.28515625" style="1" customWidth="1"/>
    <col min="9226" max="9240" width="15" style="1" customWidth="1"/>
    <col min="9241" max="9474" width="11.42578125" style="1"/>
    <col min="9475" max="9475" width="3.42578125" style="1" customWidth="1"/>
    <col min="9476" max="9476" width="39.7109375" style="1" customWidth="1"/>
    <col min="9477" max="9481" width="14.28515625" style="1" customWidth="1"/>
    <col min="9482" max="9496" width="15" style="1" customWidth="1"/>
    <col min="9497" max="9730" width="11.42578125" style="1"/>
    <col min="9731" max="9731" width="3.42578125" style="1" customWidth="1"/>
    <col min="9732" max="9732" width="39.7109375" style="1" customWidth="1"/>
    <col min="9733" max="9737" width="14.28515625" style="1" customWidth="1"/>
    <col min="9738" max="9752" width="15" style="1" customWidth="1"/>
    <col min="9753" max="9986" width="11.42578125" style="1"/>
    <col min="9987" max="9987" width="3.42578125" style="1" customWidth="1"/>
    <col min="9988" max="9988" width="39.7109375" style="1" customWidth="1"/>
    <col min="9989" max="9993" width="14.28515625" style="1" customWidth="1"/>
    <col min="9994" max="10008" width="15" style="1" customWidth="1"/>
    <col min="10009" max="10242" width="11.42578125" style="1"/>
    <col min="10243" max="10243" width="3.42578125" style="1" customWidth="1"/>
    <col min="10244" max="10244" width="39.7109375" style="1" customWidth="1"/>
    <col min="10245" max="10249" width="14.28515625" style="1" customWidth="1"/>
    <col min="10250" max="10264" width="15" style="1" customWidth="1"/>
    <col min="10265" max="10498" width="11.42578125" style="1"/>
    <col min="10499" max="10499" width="3.42578125" style="1" customWidth="1"/>
    <col min="10500" max="10500" width="39.7109375" style="1" customWidth="1"/>
    <col min="10501" max="10505" width="14.28515625" style="1" customWidth="1"/>
    <col min="10506" max="10520" width="15" style="1" customWidth="1"/>
    <col min="10521" max="10754" width="11.42578125" style="1"/>
    <col min="10755" max="10755" width="3.42578125" style="1" customWidth="1"/>
    <col min="10756" max="10756" width="39.7109375" style="1" customWidth="1"/>
    <col min="10757" max="10761" width="14.28515625" style="1" customWidth="1"/>
    <col min="10762" max="10776" width="15" style="1" customWidth="1"/>
    <col min="10777" max="11010" width="11.42578125" style="1"/>
    <col min="11011" max="11011" width="3.42578125" style="1" customWidth="1"/>
    <col min="11012" max="11012" width="39.7109375" style="1" customWidth="1"/>
    <col min="11013" max="11017" width="14.28515625" style="1" customWidth="1"/>
    <col min="11018" max="11032" width="15" style="1" customWidth="1"/>
    <col min="11033" max="11266" width="11.42578125" style="1"/>
    <col min="11267" max="11267" width="3.42578125" style="1" customWidth="1"/>
    <col min="11268" max="11268" width="39.7109375" style="1" customWidth="1"/>
    <col min="11269" max="11273" width="14.28515625" style="1" customWidth="1"/>
    <col min="11274" max="11288" width="15" style="1" customWidth="1"/>
    <col min="11289" max="11522" width="11.42578125" style="1"/>
    <col min="11523" max="11523" width="3.42578125" style="1" customWidth="1"/>
    <col min="11524" max="11524" width="39.7109375" style="1" customWidth="1"/>
    <col min="11525" max="11529" width="14.28515625" style="1" customWidth="1"/>
    <col min="11530" max="11544" width="15" style="1" customWidth="1"/>
    <col min="11545" max="11778" width="11.42578125" style="1"/>
    <col min="11779" max="11779" width="3.42578125" style="1" customWidth="1"/>
    <col min="11780" max="11780" width="39.7109375" style="1" customWidth="1"/>
    <col min="11781" max="11785" width="14.28515625" style="1" customWidth="1"/>
    <col min="11786" max="11800" width="15" style="1" customWidth="1"/>
    <col min="11801" max="12034" width="11.42578125" style="1"/>
    <col min="12035" max="12035" width="3.42578125" style="1" customWidth="1"/>
    <col min="12036" max="12036" width="39.7109375" style="1" customWidth="1"/>
    <col min="12037" max="12041" width="14.28515625" style="1" customWidth="1"/>
    <col min="12042" max="12056" width="15" style="1" customWidth="1"/>
    <col min="12057" max="12290" width="11.42578125" style="1"/>
    <col min="12291" max="12291" width="3.42578125" style="1" customWidth="1"/>
    <col min="12292" max="12292" width="39.7109375" style="1" customWidth="1"/>
    <col min="12293" max="12297" width="14.28515625" style="1" customWidth="1"/>
    <col min="12298" max="12312" width="15" style="1" customWidth="1"/>
    <col min="12313" max="12546" width="11.42578125" style="1"/>
    <col min="12547" max="12547" width="3.42578125" style="1" customWidth="1"/>
    <col min="12548" max="12548" width="39.7109375" style="1" customWidth="1"/>
    <col min="12549" max="12553" width="14.28515625" style="1" customWidth="1"/>
    <col min="12554" max="12568" width="15" style="1" customWidth="1"/>
    <col min="12569" max="12802" width="11.42578125" style="1"/>
    <col min="12803" max="12803" width="3.42578125" style="1" customWidth="1"/>
    <col min="12804" max="12804" width="39.7109375" style="1" customWidth="1"/>
    <col min="12805" max="12809" width="14.28515625" style="1" customWidth="1"/>
    <col min="12810" max="12824" width="15" style="1" customWidth="1"/>
    <col min="12825" max="13058" width="11.42578125" style="1"/>
    <col min="13059" max="13059" width="3.42578125" style="1" customWidth="1"/>
    <col min="13060" max="13060" width="39.7109375" style="1" customWidth="1"/>
    <col min="13061" max="13065" width="14.28515625" style="1" customWidth="1"/>
    <col min="13066" max="13080" width="15" style="1" customWidth="1"/>
    <col min="13081" max="13314" width="11.42578125" style="1"/>
    <col min="13315" max="13315" width="3.42578125" style="1" customWidth="1"/>
    <col min="13316" max="13316" width="39.7109375" style="1" customWidth="1"/>
    <col min="13317" max="13321" width="14.28515625" style="1" customWidth="1"/>
    <col min="13322" max="13336" width="15" style="1" customWidth="1"/>
    <col min="13337" max="13570" width="11.42578125" style="1"/>
    <col min="13571" max="13571" width="3.42578125" style="1" customWidth="1"/>
    <col min="13572" max="13572" width="39.7109375" style="1" customWidth="1"/>
    <col min="13573" max="13577" width="14.28515625" style="1" customWidth="1"/>
    <col min="13578" max="13592" width="15" style="1" customWidth="1"/>
    <col min="13593" max="13826" width="11.42578125" style="1"/>
    <col min="13827" max="13827" width="3.42578125" style="1" customWidth="1"/>
    <col min="13828" max="13828" width="39.7109375" style="1" customWidth="1"/>
    <col min="13829" max="13833" width="14.28515625" style="1" customWidth="1"/>
    <col min="13834" max="13848" width="15" style="1" customWidth="1"/>
    <col min="13849" max="14082" width="11.42578125" style="1"/>
    <col min="14083" max="14083" width="3.42578125" style="1" customWidth="1"/>
    <col min="14084" max="14084" width="39.7109375" style="1" customWidth="1"/>
    <col min="14085" max="14089" width="14.28515625" style="1" customWidth="1"/>
    <col min="14090" max="14104" width="15" style="1" customWidth="1"/>
    <col min="14105" max="14338" width="11.42578125" style="1"/>
    <col min="14339" max="14339" width="3.42578125" style="1" customWidth="1"/>
    <col min="14340" max="14340" width="39.7109375" style="1" customWidth="1"/>
    <col min="14341" max="14345" width="14.28515625" style="1" customWidth="1"/>
    <col min="14346" max="14360" width="15" style="1" customWidth="1"/>
    <col min="14361" max="14594" width="11.42578125" style="1"/>
    <col min="14595" max="14595" width="3.42578125" style="1" customWidth="1"/>
    <col min="14596" max="14596" width="39.7109375" style="1" customWidth="1"/>
    <col min="14597" max="14601" width="14.28515625" style="1" customWidth="1"/>
    <col min="14602" max="14616" width="15" style="1" customWidth="1"/>
    <col min="14617" max="14850" width="11.42578125" style="1"/>
    <col min="14851" max="14851" width="3.42578125" style="1" customWidth="1"/>
    <col min="14852" max="14852" width="39.7109375" style="1" customWidth="1"/>
    <col min="14853" max="14857" width="14.28515625" style="1" customWidth="1"/>
    <col min="14858" max="14872" width="15" style="1" customWidth="1"/>
    <col min="14873" max="15106" width="11.42578125" style="1"/>
    <col min="15107" max="15107" width="3.42578125" style="1" customWidth="1"/>
    <col min="15108" max="15108" width="39.7109375" style="1" customWidth="1"/>
    <col min="15109" max="15113" width="14.28515625" style="1" customWidth="1"/>
    <col min="15114" max="15128" width="15" style="1" customWidth="1"/>
    <col min="15129" max="15362" width="11.42578125" style="1"/>
    <col min="15363" max="15363" width="3.42578125" style="1" customWidth="1"/>
    <col min="15364" max="15364" width="39.7109375" style="1" customWidth="1"/>
    <col min="15365" max="15369" width="14.28515625" style="1" customWidth="1"/>
    <col min="15370" max="15384" width="15" style="1" customWidth="1"/>
    <col min="15385" max="15618" width="11.42578125" style="1"/>
    <col min="15619" max="15619" width="3.42578125" style="1" customWidth="1"/>
    <col min="15620" max="15620" width="39.7109375" style="1" customWidth="1"/>
    <col min="15621" max="15625" width="14.28515625" style="1" customWidth="1"/>
    <col min="15626" max="15640" width="15" style="1" customWidth="1"/>
    <col min="15641" max="15874" width="11.42578125" style="1"/>
    <col min="15875" max="15875" width="3.42578125" style="1" customWidth="1"/>
    <col min="15876" max="15876" width="39.7109375" style="1" customWidth="1"/>
    <col min="15877" max="15881" width="14.28515625" style="1" customWidth="1"/>
    <col min="15882" max="15896" width="15" style="1" customWidth="1"/>
    <col min="15897" max="16130" width="11.42578125" style="1"/>
    <col min="16131" max="16131" width="3.42578125" style="1" customWidth="1"/>
    <col min="16132" max="16132" width="39.7109375" style="1" customWidth="1"/>
    <col min="16133" max="16137" width="14.28515625" style="1" customWidth="1"/>
    <col min="16138" max="16152" width="15" style="1" customWidth="1"/>
    <col min="16153" max="16384" width="11.42578125" style="1"/>
  </cols>
  <sheetData>
    <row r="1" spans="1:9" ht="12.95" customHeight="1" x14ac:dyDescent="0.2">
      <c r="A1" s="28" t="s">
        <v>27</v>
      </c>
      <c r="B1" s="28"/>
      <c r="C1" s="28"/>
      <c r="D1" s="28"/>
      <c r="E1" s="28"/>
      <c r="F1" s="28"/>
      <c r="H1" s="2" t="s">
        <v>0</v>
      </c>
    </row>
    <row r="2" spans="1:9" ht="11.1" customHeight="1" x14ac:dyDescent="0.2">
      <c r="A2" s="3" t="s">
        <v>1</v>
      </c>
      <c r="B2" s="4"/>
      <c r="D2" s="4"/>
      <c r="H2" s="5" t="s">
        <v>1</v>
      </c>
    </row>
    <row r="3" spans="1:9" ht="11.1" customHeight="1" x14ac:dyDescent="0.2">
      <c r="A3" s="3" t="s">
        <v>2</v>
      </c>
      <c r="B3" s="4"/>
      <c r="D3" s="4"/>
      <c r="H3" s="5" t="s">
        <v>2</v>
      </c>
    </row>
    <row r="4" spans="1:9" ht="11.1" customHeight="1" x14ac:dyDescent="0.2">
      <c r="A4" s="3" t="s">
        <v>35</v>
      </c>
      <c r="B4" s="4"/>
      <c r="D4" s="4"/>
      <c r="H4" s="5" t="s">
        <v>35</v>
      </c>
    </row>
    <row r="5" spans="1:9" ht="11.1" customHeight="1" x14ac:dyDescent="0.2">
      <c r="A5" s="3" t="s">
        <v>3</v>
      </c>
      <c r="B5" s="4"/>
      <c r="D5" s="4"/>
      <c r="H5" s="5" t="s">
        <v>3</v>
      </c>
    </row>
    <row r="6" spans="1:9" ht="11.1" customHeight="1" x14ac:dyDescent="0.2">
      <c r="A6" s="6" t="s">
        <v>4</v>
      </c>
      <c r="B6" s="4"/>
      <c r="D6" s="4"/>
      <c r="H6" s="7" t="s">
        <v>4</v>
      </c>
    </row>
    <row r="7" spans="1:9" ht="11.1" customHeight="1" x14ac:dyDescent="0.2">
      <c r="A7" s="6"/>
      <c r="B7" s="4"/>
      <c r="D7" s="4"/>
      <c r="H7" s="7"/>
    </row>
    <row r="8" spans="1:9" ht="20.100000000000001" customHeight="1" x14ac:dyDescent="0.2">
      <c r="A8" s="8" t="s">
        <v>5</v>
      </c>
      <c r="B8" s="19">
        <v>2009</v>
      </c>
      <c r="C8" s="19">
        <v>2010</v>
      </c>
      <c r="D8" s="19">
        <v>2011</v>
      </c>
      <c r="E8" s="19">
        <v>2012</v>
      </c>
      <c r="F8" s="19">
        <v>2013</v>
      </c>
      <c r="I8" s="9"/>
    </row>
    <row r="9" spans="1:9" ht="12.75" customHeight="1" x14ac:dyDescent="0.2">
      <c r="A9" s="10" t="s">
        <v>6</v>
      </c>
      <c r="B9" s="11">
        <v>2708496732.3199992</v>
      </c>
      <c r="C9" s="11">
        <v>2849469546.21</v>
      </c>
      <c r="D9" s="11">
        <v>3030246757.71</v>
      </c>
      <c r="E9" s="11">
        <v>3242337732.8800006</v>
      </c>
      <c r="F9" s="11">
        <v>3438100089.5599999</v>
      </c>
      <c r="I9" s="9"/>
    </row>
    <row r="10" spans="1:9" ht="12.75" customHeight="1" x14ac:dyDescent="0.2">
      <c r="A10" s="10" t="s">
        <v>7</v>
      </c>
      <c r="B10" s="11">
        <v>156759706.83999968</v>
      </c>
      <c r="C10" s="11">
        <v>171170711.8399992</v>
      </c>
      <c r="D10" s="11">
        <v>179906819.53000069</v>
      </c>
      <c r="E10" s="11">
        <v>200964246.50999975</v>
      </c>
      <c r="F10" s="11">
        <v>198657565.3499999</v>
      </c>
      <c r="I10" s="9"/>
    </row>
    <row r="11" spans="1:9" ht="12.75" customHeight="1" x14ac:dyDescent="0.2">
      <c r="A11" s="10" t="s">
        <v>42</v>
      </c>
      <c r="B11" s="11">
        <v>3345911359.6099997</v>
      </c>
      <c r="C11" s="11">
        <v>3485154868.4200001</v>
      </c>
      <c r="D11" s="11">
        <v>3660943750.46</v>
      </c>
      <c r="E11" s="11">
        <v>3871191420.4000001</v>
      </c>
      <c r="F11" s="11">
        <v>4050413289.9199991</v>
      </c>
      <c r="I11" s="9"/>
    </row>
    <row r="12" spans="1:9" ht="12.75" customHeight="1" x14ac:dyDescent="0.2">
      <c r="A12" s="10" t="s">
        <v>41</v>
      </c>
      <c r="B12" s="11">
        <v>313819171.13</v>
      </c>
      <c r="C12" s="11">
        <v>489029828.41000003</v>
      </c>
      <c r="D12" s="11">
        <v>53827473.490000002</v>
      </c>
      <c r="E12" s="11">
        <v>840351992.07000005</v>
      </c>
      <c r="F12" s="11">
        <v>655231705.89999998</v>
      </c>
      <c r="I12" s="9"/>
    </row>
    <row r="13" spans="1:9" ht="12.75" customHeight="1" x14ac:dyDescent="0.2">
      <c r="A13" s="10" t="s">
        <v>10</v>
      </c>
      <c r="B13" s="11">
        <v>62659887.899999797</v>
      </c>
      <c r="C13" s="11">
        <v>53281202.779999733</v>
      </c>
      <c r="D13" s="11">
        <v>56220176.150000133</v>
      </c>
      <c r="E13" s="11">
        <v>52381236.279999733</v>
      </c>
      <c r="F13" s="11">
        <v>42453377.740000486</v>
      </c>
      <c r="I13" s="9"/>
    </row>
    <row r="14" spans="1:9" ht="12.75" customHeight="1" x14ac:dyDescent="0.2">
      <c r="A14" s="10" t="s">
        <v>11</v>
      </c>
      <c r="B14" s="11">
        <v>857133979.4800005</v>
      </c>
      <c r="C14" s="11">
        <v>1006825641.5600004</v>
      </c>
      <c r="D14" s="11">
        <v>560837822.85999966</v>
      </c>
      <c r="E14" s="11">
        <v>1320622669.3599992</v>
      </c>
      <c r="F14" s="11">
        <v>1111340718.6499991</v>
      </c>
      <c r="I14" s="9"/>
    </row>
    <row r="15" spans="1:9" ht="12.75" customHeight="1" x14ac:dyDescent="0.2">
      <c r="A15" s="10" t="s">
        <v>12</v>
      </c>
      <c r="B15" s="11">
        <v>637414627.29000044</v>
      </c>
      <c r="C15" s="11">
        <v>635685322.21000004</v>
      </c>
      <c r="D15" s="11">
        <v>630696992.75</v>
      </c>
      <c r="E15" s="11">
        <v>628853687.5199995</v>
      </c>
      <c r="F15" s="11">
        <v>612313200.35999918</v>
      </c>
      <c r="I15" s="9"/>
    </row>
    <row r="16" spans="1:9" ht="12.75" customHeight="1" x14ac:dyDescent="0.2">
      <c r="A16" s="10" t="s">
        <v>13</v>
      </c>
      <c r="B16" s="11">
        <v>1.2991473879145299</v>
      </c>
      <c r="C16" s="11">
        <v>1.3333153091887762</v>
      </c>
      <c r="D16" s="11">
        <v>1.174707474071129</v>
      </c>
      <c r="E16" s="11">
        <v>1.3835337932207605</v>
      </c>
      <c r="F16" s="11">
        <v>1.3055855858719578</v>
      </c>
      <c r="I16" s="9"/>
    </row>
    <row r="17" spans="1:9" ht="12.75" customHeight="1" x14ac:dyDescent="0.2">
      <c r="A17" s="10" t="s">
        <v>14</v>
      </c>
      <c r="B17" s="11">
        <v>1.2353388947026769</v>
      </c>
      <c r="C17" s="11">
        <v>1.2230890037254503</v>
      </c>
      <c r="D17" s="11">
        <v>1.2081338726442947</v>
      </c>
      <c r="E17" s="11">
        <v>1.1939507045003055</v>
      </c>
      <c r="F17" s="11">
        <v>1.1780963859136404</v>
      </c>
      <c r="I17" s="9"/>
    </row>
    <row r="18" spans="1:9" ht="12.75" customHeight="1" x14ac:dyDescent="0.2">
      <c r="I18" s="9"/>
    </row>
    <row r="19" spans="1:9" ht="20.100000000000001" customHeight="1" x14ac:dyDescent="0.2">
      <c r="A19" s="8" t="s">
        <v>5</v>
      </c>
      <c r="B19" s="19">
        <v>2014</v>
      </c>
      <c r="C19" s="19">
        <v>2015</v>
      </c>
      <c r="D19" s="19">
        <v>2016</v>
      </c>
      <c r="E19" s="19">
        <v>2017</v>
      </c>
      <c r="F19" s="19">
        <v>2018</v>
      </c>
      <c r="I19" s="9"/>
    </row>
    <row r="20" spans="1:9" ht="12.75" customHeight="1" x14ac:dyDescent="0.2">
      <c r="A20" s="10" t="s">
        <v>6</v>
      </c>
      <c r="B20" s="11">
        <v>3638798929.0799999</v>
      </c>
      <c r="C20" s="11">
        <v>3782461902.4199996</v>
      </c>
      <c r="D20" s="11">
        <v>3932379033.1900001</v>
      </c>
      <c r="E20" s="11">
        <v>4183073853.3899999</v>
      </c>
      <c r="F20" s="11">
        <v>4359434670.9700003</v>
      </c>
      <c r="I20" s="9"/>
    </row>
    <row r="21" spans="1:9" ht="12.75" customHeight="1" x14ac:dyDescent="0.2">
      <c r="A21" s="10" t="s">
        <v>7</v>
      </c>
      <c r="B21" s="11">
        <v>215778401.17999983</v>
      </c>
      <c r="C21" s="11">
        <v>208159579.53000021</v>
      </c>
      <c r="D21" s="11">
        <v>220693891.13000011</v>
      </c>
      <c r="E21" s="11">
        <v>306827468.92000055</v>
      </c>
      <c r="F21" s="11">
        <v>353387862.05999947</v>
      </c>
      <c r="I21" s="9"/>
    </row>
    <row r="22" spans="1:9" ht="12.75" customHeight="1" x14ac:dyDescent="0.2">
      <c r="A22" s="10" t="s">
        <v>42</v>
      </c>
      <c r="B22" s="11">
        <v>4239974900.3900003</v>
      </c>
      <c r="C22" s="11">
        <v>4367204963.2699995</v>
      </c>
      <c r="D22" s="11">
        <v>4549203530.3500004</v>
      </c>
      <c r="E22" s="11">
        <v>4880359590.1199999</v>
      </c>
      <c r="F22" s="11">
        <v>5189451785.71</v>
      </c>
      <c r="I22" s="9"/>
    </row>
    <row r="23" spans="1:9" ht="12.75" customHeight="1" x14ac:dyDescent="0.2">
      <c r="A23" s="10" t="s">
        <v>41</v>
      </c>
      <c r="B23" s="11">
        <v>1435169340.0799999</v>
      </c>
      <c r="C23" s="11">
        <v>503117813</v>
      </c>
      <c r="D23" s="11">
        <v>823725850</v>
      </c>
      <c r="E23" s="11">
        <v>624907064</v>
      </c>
      <c r="F23" s="11">
        <v>-441677880</v>
      </c>
      <c r="I23" s="9"/>
    </row>
    <row r="24" spans="1:9" ht="12.75" customHeight="1" x14ac:dyDescent="0.2">
      <c r="A24" s="10" t="s">
        <v>10</v>
      </c>
      <c r="B24" s="11">
        <v>39799021.409999847</v>
      </c>
      <c r="C24" s="11">
        <v>45987635.25999999</v>
      </c>
      <c r="D24" s="11">
        <v>49358705.089999199</v>
      </c>
      <c r="E24" s="11">
        <v>55263322.480000496</v>
      </c>
      <c r="F24" s="11">
        <v>55052952.519999512</v>
      </c>
      <c r="I24" s="9"/>
    </row>
    <row r="25" spans="1:9" ht="12.75" customHeight="1" x14ac:dyDescent="0.2">
      <c r="A25" s="10" t="s">
        <v>11</v>
      </c>
      <c r="B25" s="11">
        <v>1860365931.6200008</v>
      </c>
      <c r="C25" s="11">
        <v>925688929.57999992</v>
      </c>
      <c r="D25" s="11">
        <v>1269215161.1200001</v>
      </c>
      <c r="E25" s="11">
        <v>1070628654.29</v>
      </c>
      <c r="F25" s="11">
        <v>90004325.199999809</v>
      </c>
      <c r="I25" s="9"/>
    </row>
    <row r="26" spans="1:9" ht="12.75" customHeight="1" x14ac:dyDescent="0.2">
      <c r="A26" s="10" t="s">
        <v>12</v>
      </c>
      <c r="B26" s="11">
        <v>601175971.31000042</v>
      </c>
      <c r="C26" s="11">
        <v>584743060.8499999</v>
      </c>
      <c r="D26" s="11">
        <v>616824497.16000032</v>
      </c>
      <c r="E26" s="11">
        <v>697285736.73000002</v>
      </c>
      <c r="F26" s="11">
        <v>830017114.73999977</v>
      </c>
      <c r="I26" s="9"/>
    </row>
    <row r="27" spans="1:9" ht="12.75" customHeight="1" x14ac:dyDescent="0.2">
      <c r="A27" s="10" t="s">
        <v>13</v>
      </c>
      <c r="B27" s="11">
        <v>1.4826381136565532</v>
      </c>
      <c r="C27" s="11">
        <v>1.2319661069753141</v>
      </c>
      <c r="D27" s="11">
        <v>1.3056086864469911</v>
      </c>
      <c r="E27" s="11">
        <v>1.2384526022810618</v>
      </c>
      <c r="F27" s="11">
        <v>1.0174613091450102</v>
      </c>
      <c r="I27" s="9"/>
    </row>
    <row r="28" spans="1:9" ht="12.75" customHeight="1" x14ac:dyDescent="0.2">
      <c r="A28" s="10" t="s">
        <v>14</v>
      </c>
      <c r="B28" s="11">
        <v>1.1652127482245895</v>
      </c>
      <c r="C28" s="11">
        <v>1.1545932453347076</v>
      </c>
      <c r="D28" s="11">
        <v>1.1568578440567119</v>
      </c>
      <c r="E28" s="11">
        <v>1.1666921888469441</v>
      </c>
      <c r="F28" s="11">
        <v>1.19039558506684</v>
      </c>
      <c r="I28" s="9"/>
    </row>
    <row r="29" spans="1:9" ht="11.1" customHeight="1" x14ac:dyDescent="0.2">
      <c r="A29" s="13"/>
      <c r="B29" s="4"/>
      <c r="D29" s="4"/>
      <c r="I29" s="9"/>
    </row>
    <row r="30" spans="1:9" ht="18.75" customHeight="1" x14ac:dyDescent="0.25">
      <c r="A30"/>
      <c r="B30"/>
      <c r="D30" s="4"/>
      <c r="I30" s="9"/>
    </row>
    <row r="31" spans="1:9" ht="11.1" customHeight="1" x14ac:dyDescent="0.25">
      <c r="A31"/>
      <c r="B31"/>
      <c r="D31" s="4"/>
      <c r="I31" s="9"/>
    </row>
    <row r="32" spans="1:9" ht="11.1" customHeight="1" x14ac:dyDescent="0.25">
      <c r="A32"/>
      <c r="B32"/>
      <c r="D32" s="4"/>
      <c r="I32" s="9"/>
    </row>
    <row r="33" spans="1:34" ht="11.1" customHeight="1" x14ac:dyDescent="0.25">
      <c r="A33"/>
      <c r="B33"/>
      <c r="D33" s="4"/>
      <c r="I33" s="9"/>
    </row>
    <row r="34" spans="1:34" ht="11.1" customHeight="1" x14ac:dyDescent="0.25">
      <c r="A34"/>
      <c r="B34"/>
      <c r="D34" s="4"/>
      <c r="I34" s="9"/>
    </row>
    <row r="35" spans="1:34" ht="11.1" customHeight="1" x14ac:dyDescent="0.25">
      <c r="A35"/>
      <c r="B35"/>
      <c r="D35" s="4"/>
      <c r="I35" s="9"/>
    </row>
    <row r="36" spans="1:34" ht="15" customHeight="1" x14ac:dyDescent="0.25">
      <c r="A36"/>
      <c r="B36"/>
      <c r="D36" s="4"/>
      <c r="I36" s="9"/>
    </row>
    <row r="37" spans="1:34" ht="11.1" customHeight="1" x14ac:dyDescent="0.25">
      <c r="A37"/>
      <c r="B37"/>
      <c r="D37" s="4"/>
      <c r="I37" s="9"/>
    </row>
    <row r="38" spans="1:34" ht="11.1" customHeight="1" x14ac:dyDescent="0.25">
      <c r="A38"/>
      <c r="B38"/>
      <c r="D38" s="4"/>
      <c r="I38" s="9"/>
    </row>
    <row r="39" spans="1:34" ht="11.1" customHeight="1" x14ac:dyDescent="0.25">
      <c r="A39"/>
      <c r="B39"/>
      <c r="D39" s="4"/>
      <c r="I39" s="9"/>
    </row>
    <row r="40" spans="1:34" ht="11.1" customHeight="1" x14ac:dyDescent="0.2">
      <c r="A40" s="13"/>
      <c r="B40" s="4"/>
      <c r="D40" s="4"/>
      <c r="I40" s="9"/>
    </row>
    <row r="41" spans="1:34" ht="11.1" customHeight="1" x14ac:dyDescent="0.2">
      <c r="A41" s="13"/>
      <c r="B41" s="4"/>
      <c r="D41" s="4"/>
      <c r="I41" s="9"/>
    </row>
    <row r="42" spans="1:34" ht="11.1" customHeight="1" x14ac:dyDescent="0.2">
      <c r="A42" s="13"/>
      <c r="B42" s="4"/>
      <c r="D42" s="4"/>
    </row>
    <row r="43" spans="1:34" ht="11.1" customHeight="1" x14ac:dyDescent="0.2">
      <c r="A43" s="13"/>
      <c r="B43" s="4"/>
      <c r="D43" s="4"/>
    </row>
    <row r="44" spans="1:34" x14ac:dyDescent="0.2">
      <c r="A44" s="14" t="s">
        <v>5</v>
      </c>
      <c r="B44" s="15" t="s">
        <v>15</v>
      </c>
      <c r="C44" s="15" t="s">
        <v>20</v>
      </c>
      <c r="D44" s="15"/>
      <c r="E44" s="15" t="s">
        <v>15</v>
      </c>
      <c r="F44" s="15" t="s">
        <v>21</v>
      </c>
      <c r="G44" s="15"/>
      <c r="H44" s="15" t="s">
        <v>15</v>
      </c>
      <c r="I44" s="15" t="s">
        <v>22</v>
      </c>
      <c r="J44" s="15"/>
      <c r="K44" s="15" t="s">
        <v>15</v>
      </c>
      <c r="L44" s="15" t="s">
        <v>23</v>
      </c>
      <c r="M44" s="15"/>
      <c r="N44" s="15" t="s">
        <v>15</v>
      </c>
      <c r="O44" s="15" t="s">
        <v>24</v>
      </c>
      <c r="P44" s="15"/>
      <c r="Q44" s="15" t="s">
        <v>15</v>
      </c>
      <c r="R44" s="15" t="s">
        <v>25</v>
      </c>
      <c r="S44" s="15"/>
      <c r="T44" s="15" t="s">
        <v>15</v>
      </c>
      <c r="U44" s="15" t="s">
        <v>26</v>
      </c>
      <c r="V44" s="15"/>
      <c r="W44" s="15" t="s">
        <v>15</v>
      </c>
      <c r="X44" s="15" t="s">
        <v>28</v>
      </c>
      <c r="Y44" s="15"/>
      <c r="Z44" s="15" t="s">
        <v>29</v>
      </c>
      <c r="AA44" s="15" t="s">
        <v>30</v>
      </c>
      <c r="AB44" s="15"/>
      <c r="AC44" s="15" t="s">
        <v>29</v>
      </c>
      <c r="AD44" s="15" t="s">
        <v>32</v>
      </c>
      <c r="AE44" s="15"/>
      <c r="AF44" s="15" t="s">
        <v>29</v>
      </c>
      <c r="AG44" s="15" t="s">
        <v>30</v>
      </c>
    </row>
    <row r="45" spans="1:34" x14ac:dyDescent="0.2">
      <c r="A45" s="12" t="s">
        <v>44</v>
      </c>
      <c r="B45" s="16">
        <v>2708496732.3199992</v>
      </c>
      <c r="C45" s="16"/>
      <c r="D45" s="16"/>
      <c r="E45" s="16">
        <v>2849469546.21</v>
      </c>
      <c r="F45" s="16"/>
      <c r="G45" s="16"/>
      <c r="H45" s="16">
        <v>3030246757.71</v>
      </c>
      <c r="I45" s="16"/>
      <c r="J45" s="16"/>
      <c r="K45" s="16">
        <v>3242337732.8800006</v>
      </c>
      <c r="L45" s="16"/>
      <c r="M45" s="16"/>
      <c r="N45" s="16">
        <v>3438100089.5599999</v>
      </c>
      <c r="O45" s="16"/>
      <c r="P45" s="16"/>
      <c r="Q45" s="16">
        <v>3638798929.0799999</v>
      </c>
      <c r="R45" s="16"/>
      <c r="S45" s="16"/>
      <c r="T45" s="16">
        <v>3782461902.4199996</v>
      </c>
      <c r="U45" s="16"/>
      <c r="V45" s="16"/>
      <c r="W45" s="16">
        <v>3932379033.1900001</v>
      </c>
      <c r="X45" s="16"/>
      <c r="Y45" s="16"/>
      <c r="Z45" s="16">
        <v>4183073853.3899999</v>
      </c>
      <c r="AA45" s="16"/>
      <c r="AB45" s="16"/>
      <c r="AC45" s="16">
        <v>4359434670.9700003</v>
      </c>
      <c r="AD45" s="16"/>
      <c r="AE45" s="16"/>
      <c r="AF45" s="16"/>
      <c r="AG45" s="16"/>
      <c r="AH45" s="1" t="s">
        <v>6</v>
      </c>
    </row>
    <row r="46" spans="1:34" x14ac:dyDescent="0.2">
      <c r="A46" s="12" t="s">
        <v>7</v>
      </c>
      <c r="B46" s="16">
        <v>156759706.83999968</v>
      </c>
      <c r="C46" s="16"/>
      <c r="D46" s="16"/>
      <c r="E46" s="16">
        <v>171170711.8399992</v>
      </c>
      <c r="F46" s="16"/>
      <c r="G46" s="16"/>
      <c r="H46" s="16">
        <v>179906819.53000069</v>
      </c>
      <c r="I46" s="16"/>
      <c r="J46" s="16"/>
      <c r="K46" s="16">
        <v>200964246.50999975</v>
      </c>
      <c r="L46" s="16"/>
      <c r="M46" s="16"/>
      <c r="N46" s="16">
        <v>198657565.3499999</v>
      </c>
      <c r="O46" s="16"/>
      <c r="P46" s="16"/>
      <c r="Q46" s="16">
        <v>215778401.17999983</v>
      </c>
      <c r="R46" s="16"/>
      <c r="S46" s="16"/>
      <c r="T46" s="16">
        <v>208159579.53000021</v>
      </c>
      <c r="U46" s="16"/>
      <c r="V46" s="16"/>
      <c r="W46" s="16">
        <v>220693891.13000011</v>
      </c>
      <c r="X46" s="16"/>
      <c r="Y46" s="16"/>
      <c r="Z46" s="16">
        <v>306827468.92000055</v>
      </c>
      <c r="AA46" s="16"/>
      <c r="AB46" s="16"/>
      <c r="AC46" s="16">
        <v>353387862.05999947</v>
      </c>
      <c r="AD46" s="16"/>
      <c r="AE46" s="16"/>
      <c r="AF46" s="16"/>
      <c r="AG46" s="16"/>
      <c r="AH46" s="1" t="s">
        <v>7</v>
      </c>
    </row>
    <row r="47" spans="1:34" x14ac:dyDescent="0.2">
      <c r="A47" s="12" t="s">
        <v>43</v>
      </c>
      <c r="B47" s="16"/>
      <c r="C47" s="16">
        <f>B11</f>
        <v>3345911359.6099997</v>
      </c>
      <c r="D47" s="16"/>
      <c r="E47" s="16"/>
      <c r="F47" s="16">
        <f>C11</f>
        <v>3485154868.4200001</v>
      </c>
      <c r="G47" s="16"/>
      <c r="H47" s="16"/>
      <c r="I47" s="16">
        <f>D11</f>
        <v>3660943750.46</v>
      </c>
      <c r="J47" s="16"/>
      <c r="K47" s="16"/>
      <c r="L47" s="16">
        <f>E11</f>
        <v>3871191420.4000001</v>
      </c>
      <c r="M47" s="16"/>
      <c r="N47" s="16"/>
      <c r="O47" s="16">
        <f>F11</f>
        <v>4050413289.9199991</v>
      </c>
      <c r="P47" s="16"/>
      <c r="Q47" s="16"/>
      <c r="R47" s="16">
        <f>B22</f>
        <v>4239974900.3900003</v>
      </c>
      <c r="S47" s="16"/>
      <c r="T47" s="16"/>
      <c r="U47" s="16">
        <f>C22</f>
        <v>4367204963.2699995</v>
      </c>
      <c r="V47" s="16"/>
      <c r="W47" s="16"/>
      <c r="X47" s="16">
        <f>D22</f>
        <v>4549203530.3500004</v>
      </c>
      <c r="Y47" s="16"/>
      <c r="Z47" s="16"/>
      <c r="AA47" s="16">
        <f>E22</f>
        <v>4880359590.1199999</v>
      </c>
      <c r="AB47" s="16"/>
      <c r="AC47" s="16"/>
      <c r="AD47" s="16">
        <f>F22</f>
        <v>5189451785.71</v>
      </c>
      <c r="AE47" s="16"/>
      <c r="AF47" s="16"/>
      <c r="AG47" s="16"/>
      <c r="AH47" s="1" t="s">
        <v>8</v>
      </c>
    </row>
    <row r="48" spans="1:34" x14ac:dyDescent="0.2">
      <c r="A48" s="12" t="s">
        <v>41</v>
      </c>
      <c r="B48" s="16"/>
      <c r="C48" s="16">
        <f t="shared" ref="C48:C49" si="0">B12</f>
        <v>313819171.13</v>
      </c>
      <c r="D48" s="16"/>
      <c r="E48" s="16"/>
      <c r="F48" s="16">
        <f t="shared" ref="F48:F49" si="1">C12</f>
        <v>489029828.41000003</v>
      </c>
      <c r="G48" s="16"/>
      <c r="H48" s="16"/>
      <c r="I48" s="16">
        <f t="shared" ref="I48:I49" si="2">D12</f>
        <v>53827473.490000002</v>
      </c>
      <c r="J48" s="16"/>
      <c r="K48" s="16"/>
      <c r="L48" s="16">
        <f t="shared" ref="L48:L49" si="3">E12</f>
        <v>840351992.07000005</v>
      </c>
      <c r="M48" s="16"/>
      <c r="N48" s="16"/>
      <c r="O48" s="16">
        <f t="shared" ref="O48:O49" si="4">F12</f>
        <v>655231705.89999998</v>
      </c>
      <c r="P48" s="16"/>
      <c r="Q48" s="16"/>
      <c r="R48" s="16">
        <f t="shared" ref="R48:R49" si="5">B23</f>
        <v>1435169340.0799999</v>
      </c>
      <c r="S48" s="16"/>
      <c r="T48" s="16"/>
      <c r="U48" s="16">
        <f t="shared" ref="U48:U49" si="6">C23</f>
        <v>503117813</v>
      </c>
      <c r="V48" s="16"/>
      <c r="W48" s="16"/>
      <c r="X48" s="16">
        <f t="shared" ref="X48:X49" si="7">D23</f>
        <v>823725850</v>
      </c>
      <c r="Y48" s="16"/>
      <c r="Z48" s="16"/>
      <c r="AA48" s="16">
        <f t="shared" ref="AA48:AA49" si="8">E23</f>
        <v>624907064</v>
      </c>
      <c r="AB48" s="16"/>
      <c r="AC48" s="16">
        <f>-F23</f>
        <v>441677880</v>
      </c>
      <c r="AD48" s="16"/>
      <c r="AE48" s="16"/>
      <c r="AF48" s="16"/>
      <c r="AG48" s="16"/>
      <c r="AH48" s="1" t="s">
        <v>9</v>
      </c>
    </row>
    <row r="49" spans="1:43" x14ac:dyDescent="0.2">
      <c r="A49" s="12" t="s">
        <v>10</v>
      </c>
      <c r="B49" s="16"/>
      <c r="C49" s="16">
        <f t="shared" si="0"/>
        <v>62659887.899999797</v>
      </c>
      <c r="D49" s="16"/>
      <c r="E49" s="16"/>
      <c r="F49" s="16">
        <f t="shared" si="1"/>
        <v>53281202.779999733</v>
      </c>
      <c r="G49" s="16"/>
      <c r="H49" s="16"/>
      <c r="I49" s="16">
        <f t="shared" si="2"/>
        <v>56220176.150000133</v>
      </c>
      <c r="J49" s="16"/>
      <c r="K49" s="16"/>
      <c r="L49" s="16">
        <f t="shared" si="3"/>
        <v>52381236.279999733</v>
      </c>
      <c r="M49" s="16"/>
      <c r="N49" s="16"/>
      <c r="O49" s="16">
        <f t="shared" si="4"/>
        <v>42453377.740000486</v>
      </c>
      <c r="P49" s="16"/>
      <c r="Q49" s="16"/>
      <c r="R49" s="16">
        <f t="shared" si="5"/>
        <v>39799021.409999847</v>
      </c>
      <c r="S49" s="16"/>
      <c r="T49" s="16"/>
      <c r="U49" s="16">
        <f t="shared" si="6"/>
        <v>45987635.25999999</v>
      </c>
      <c r="V49" s="16"/>
      <c r="W49" s="16"/>
      <c r="X49" s="16">
        <f t="shared" si="7"/>
        <v>49358705.089999199</v>
      </c>
      <c r="Y49" s="16"/>
      <c r="Z49" s="16"/>
      <c r="AA49" s="16">
        <f t="shared" si="8"/>
        <v>55263322.480000496</v>
      </c>
      <c r="AB49" s="16"/>
      <c r="AC49" s="16"/>
      <c r="AD49" s="16">
        <f t="shared" ref="AD49" si="9">F24</f>
        <v>55052952.519999512</v>
      </c>
      <c r="AE49" s="16"/>
      <c r="AF49" s="16"/>
      <c r="AG49" s="16"/>
      <c r="AH49" s="1" t="s">
        <v>10</v>
      </c>
    </row>
    <row r="50" spans="1:43" x14ac:dyDescent="0.2">
      <c r="A50" s="12" t="s">
        <v>11</v>
      </c>
      <c r="B50" s="16">
        <v>857133979.4800005</v>
      </c>
      <c r="C50" s="16">
        <v>857133979.4800005</v>
      </c>
      <c r="D50" s="16">
        <v>857133979.4800005</v>
      </c>
      <c r="E50" s="16">
        <v>1006825641.5600004</v>
      </c>
      <c r="F50" s="16">
        <v>1006825641.5600004</v>
      </c>
      <c r="G50" s="16">
        <v>1006825641.5600004</v>
      </c>
      <c r="H50" s="16">
        <v>560837822.85999966</v>
      </c>
      <c r="I50" s="16">
        <v>560837822.85999966</v>
      </c>
      <c r="J50" s="16">
        <v>560837822.85999966</v>
      </c>
      <c r="K50" s="16">
        <v>1320622669.3599992</v>
      </c>
      <c r="L50" s="16">
        <v>1320622669.3599992</v>
      </c>
      <c r="M50" s="16">
        <v>1320622669.3599992</v>
      </c>
      <c r="N50" s="16">
        <v>1111340718.6499991</v>
      </c>
      <c r="O50" s="16">
        <v>1111340718.6499991</v>
      </c>
      <c r="P50" s="16">
        <v>1111340718.6499991</v>
      </c>
      <c r="Q50" s="16">
        <v>1860365931.6200008</v>
      </c>
      <c r="R50" s="16">
        <v>1860365931.6200008</v>
      </c>
      <c r="S50" s="16">
        <v>1860365931.6200008</v>
      </c>
      <c r="T50" s="16"/>
      <c r="U50" s="16">
        <v>925688929.57999992</v>
      </c>
      <c r="V50" s="16">
        <v>925688929.57999992</v>
      </c>
      <c r="W50" s="16">
        <v>1269215161.1200001</v>
      </c>
      <c r="X50" s="16">
        <v>1269215161.1200001</v>
      </c>
      <c r="Y50" s="16">
        <v>1269215161.1200001</v>
      </c>
      <c r="Z50" s="16">
        <v>1070628654.29</v>
      </c>
      <c r="AA50" s="16">
        <v>1070628654.29</v>
      </c>
      <c r="AB50" s="16">
        <f>AA50</f>
        <v>1070628654.29</v>
      </c>
      <c r="AC50" s="16">
        <f>AD50</f>
        <v>90004325.199999809</v>
      </c>
      <c r="AD50" s="16">
        <v>90004325.199999809</v>
      </c>
      <c r="AE50" s="16"/>
      <c r="AF50" s="16"/>
      <c r="AG50" s="16"/>
      <c r="AH50" s="1" t="s">
        <v>11</v>
      </c>
    </row>
    <row r="51" spans="1:43" x14ac:dyDescent="0.2">
      <c r="A51" s="12" t="s">
        <v>12</v>
      </c>
      <c r="B51" s="16">
        <v>637414627.29000044</v>
      </c>
      <c r="C51" s="16">
        <v>637414627.29000044</v>
      </c>
      <c r="D51" s="16">
        <v>637414627.29000044</v>
      </c>
      <c r="E51" s="16">
        <v>635685322.21000004</v>
      </c>
      <c r="F51" s="16">
        <v>635685322.21000004</v>
      </c>
      <c r="G51" s="16">
        <v>635685322.21000004</v>
      </c>
      <c r="H51" s="16">
        <v>630696992.75</v>
      </c>
      <c r="I51" s="16">
        <v>630696992.75</v>
      </c>
      <c r="J51" s="16">
        <v>630696992.75</v>
      </c>
      <c r="K51" s="16">
        <v>628853687.5199995</v>
      </c>
      <c r="L51" s="16">
        <v>628853687.5199995</v>
      </c>
      <c r="M51" s="16">
        <v>628853687.5199995</v>
      </c>
      <c r="N51" s="16">
        <v>612313200.35999918</v>
      </c>
      <c r="O51" s="16">
        <v>612313200.35999918</v>
      </c>
      <c r="P51" s="16">
        <v>612313200.35999918</v>
      </c>
      <c r="Q51" s="16">
        <v>601175971.31000042</v>
      </c>
      <c r="R51" s="16">
        <v>601175971.31000042</v>
      </c>
      <c r="S51" s="16">
        <v>601175971.31000042</v>
      </c>
      <c r="T51" s="16"/>
      <c r="U51" s="16">
        <v>584743060.8499999</v>
      </c>
      <c r="V51" s="16">
        <v>584743060.8499999</v>
      </c>
      <c r="W51" s="16">
        <v>616824497.16000032</v>
      </c>
      <c r="X51" s="16">
        <v>616824497.16000032</v>
      </c>
      <c r="Y51" s="16">
        <v>616824497.16000032</v>
      </c>
      <c r="Z51" s="16">
        <v>0</v>
      </c>
      <c r="AA51" s="16">
        <v>697285736.73000002</v>
      </c>
      <c r="AB51" s="16">
        <f>AA51</f>
        <v>697285736.73000002</v>
      </c>
      <c r="AC51" s="16">
        <f>AD51</f>
        <v>830017114.73999977</v>
      </c>
      <c r="AD51" s="16">
        <v>830017114.73999977</v>
      </c>
      <c r="AE51" s="16"/>
      <c r="AF51" s="16"/>
      <c r="AG51" s="16"/>
      <c r="AH51" s="1" t="s">
        <v>12</v>
      </c>
    </row>
    <row r="52" spans="1:43" x14ac:dyDescent="0.2">
      <c r="A52" s="12" t="s">
        <v>13</v>
      </c>
      <c r="B52" s="16">
        <v>1.2991473879145299</v>
      </c>
      <c r="C52" s="16">
        <v>1.2991473879145299</v>
      </c>
      <c r="D52" s="16">
        <v>1.2991473879145299</v>
      </c>
      <c r="E52" s="16">
        <v>1.3333153091887762</v>
      </c>
      <c r="F52" s="16">
        <v>1.3333153091887762</v>
      </c>
      <c r="G52" s="16">
        <v>1.3333153091887762</v>
      </c>
      <c r="H52" s="16">
        <v>1.174707474071129</v>
      </c>
      <c r="I52" s="16">
        <v>1.174707474071129</v>
      </c>
      <c r="J52" s="16">
        <v>1.174707474071129</v>
      </c>
      <c r="K52" s="16">
        <v>1.3835337932207605</v>
      </c>
      <c r="L52" s="16">
        <v>1.3835337932207605</v>
      </c>
      <c r="M52" s="16">
        <v>1.3835337932207605</v>
      </c>
      <c r="N52" s="16">
        <v>1.3055855858719578</v>
      </c>
      <c r="O52" s="16">
        <v>1.3055855858719578</v>
      </c>
      <c r="P52" s="16">
        <v>1.3055855858719578</v>
      </c>
      <c r="Q52" s="16">
        <v>1.4826381136565532</v>
      </c>
      <c r="R52" s="16">
        <v>1.4826381136565532</v>
      </c>
      <c r="S52" s="16">
        <v>1.4826381136565532</v>
      </c>
      <c r="T52" s="16">
        <v>1.2319661069753141</v>
      </c>
      <c r="U52" s="16">
        <v>1.2319661069753141</v>
      </c>
      <c r="V52" s="16">
        <v>1.2319661069753141</v>
      </c>
      <c r="W52" s="16">
        <v>1.3056086864469911</v>
      </c>
      <c r="X52" s="16">
        <v>1.3056086864469911</v>
      </c>
      <c r="Y52" s="16">
        <v>1.3056086864469911</v>
      </c>
      <c r="Z52" s="16">
        <v>1.2384526022810618</v>
      </c>
      <c r="AA52" s="16">
        <v>1.2384526022810618</v>
      </c>
      <c r="AB52" s="16">
        <f>AA52</f>
        <v>1.2384526022810618</v>
      </c>
      <c r="AC52" s="16">
        <f>AD52</f>
        <v>1.0174613091450102</v>
      </c>
      <c r="AD52" s="16">
        <v>1.0174613091450102</v>
      </c>
      <c r="AE52" s="16"/>
      <c r="AF52" s="16"/>
      <c r="AG52" s="16"/>
      <c r="AH52" s="1" t="s">
        <v>13</v>
      </c>
    </row>
    <row r="53" spans="1:43" x14ac:dyDescent="0.2">
      <c r="A53" s="12" t="s">
        <v>14</v>
      </c>
      <c r="B53" s="16">
        <v>1.2353388947026769</v>
      </c>
      <c r="C53" s="16">
        <v>1.2353388947026769</v>
      </c>
      <c r="D53" s="16">
        <v>1.2353388947026769</v>
      </c>
      <c r="E53" s="16">
        <v>1.2230890037254503</v>
      </c>
      <c r="F53" s="16">
        <v>1.2230890037254503</v>
      </c>
      <c r="G53" s="16">
        <v>1.2230890037254503</v>
      </c>
      <c r="H53" s="16">
        <v>1.2081338726442947</v>
      </c>
      <c r="I53" s="16">
        <v>1.2081338726442947</v>
      </c>
      <c r="J53" s="16">
        <v>1.2081338726442947</v>
      </c>
      <c r="K53" s="16">
        <v>1.1939507045003055</v>
      </c>
      <c r="L53" s="16">
        <v>1.1939507045003055</v>
      </c>
      <c r="M53" s="16">
        <v>1.1939507045003055</v>
      </c>
      <c r="N53" s="16">
        <v>1.1780963859136404</v>
      </c>
      <c r="O53" s="16">
        <v>1.1780963859136404</v>
      </c>
      <c r="P53" s="16">
        <v>1.1780963859136404</v>
      </c>
      <c r="Q53" s="16">
        <v>1.1652127482245895</v>
      </c>
      <c r="R53" s="16">
        <v>1.1652127482245895</v>
      </c>
      <c r="S53" s="16">
        <v>1.1652127482245895</v>
      </c>
      <c r="T53" s="16">
        <v>1.1545932453347076</v>
      </c>
      <c r="U53" s="16">
        <v>1.1545932453347076</v>
      </c>
      <c r="V53" s="16">
        <v>1.1545932453347076</v>
      </c>
      <c r="W53" s="16">
        <v>1.1568578440567119</v>
      </c>
      <c r="X53" s="16">
        <v>1.1568578440567119</v>
      </c>
      <c r="Y53" s="16">
        <v>1.1568578440567119</v>
      </c>
      <c r="Z53" s="16">
        <v>1.1666921888469441</v>
      </c>
      <c r="AA53" s="16">
        <v>1.1666921888469441</v>
      </c>
      <c r="AB53" s="16">
        <f>AA53</f>
        <v>1.1666921888469441</v>
      </c>
      <c r="AC53" s="16">
        <f>AD53</f>
        <v>1.19039558506684</v>
      </c>
      <c r="AD53" s="16">
        <v>1.19039558506684</v>
      </c>
      <c r="AE53" s="16"/>
      <c r="AF53" s="16"/>
      <c r="AG53" s="16"/>
      <c r="AH53" s="1" t="s">
        <v>14</v>
      </c>
    </row>
    <row r="54" spans="1:43" ht="12.75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Q54" s="20">
        <f>AP61-AO58</f>
        <v>-439821112.31999999</v>
      </c>
    </row>
    <row r="55" spans="1:43" ht="11.1" customHeight="1" x14ac:dyDescent="0.2">
      <c r="A55" s="13"/>
      <c r="B55" s="4"/>
      <c r="D55" s="4"/>
    </row>
    <row r="56" spans="1:43" x14ac:dyDescent="0.2">
      <c r="A56" s="14" t="s">
        <v>5</v>
      </c>
      <c r="B56" s="15" t="s">
        <v>15</v>
      </c>
      <c r="C56" s="15" t="s">
        <v>16</v>
      </c>
      <c r="D56" s="15"/>
      <c r="E56" s="15" t="s">
        <v>15</v>
      </c>
      <c r="F56" s="15" t="s">
        <v>17</v>
      </c>
      <c r="G56" s="15"/>
      <c r="H56" s="15" t="s">
        <v>15</v>
      </c>
      <c r="I56" s="15" t="s">
        <v>18</v>
      </c>
      <c r="J56" s="15"/>
      <c r="K56" s="15" t="s">
        <v>15</v>
      </c>
      <c r="L56" s="15" t="s">
        <v>19</v>
      </c>
      <c r="M56" s="15"/>
      <c r="N56" s="15" t="s">
        <v>15</v>
      </c>
      <c r="O56" s="15" t="s">
        <v>20</v>
      </c>
      <c r="P56" s="15"/>
      <c r="Q56" s="15" t="s">
        <v>15</v>
      </c>
      <c r="R56" s="15" t="s">
        <v>21</v>
      </c>
      <c r="S56" s="15"/>
      <c r="T56" s="15" t="s">
        <v>15</v>
      </c>
      <c r="U56" s="15" t="s">
        <v>22</v>
      </c>
      <c r="V56" s="15"/>
      <c r="W56" s="15" t="s">
        <v>15</v>
      </c>
      <c r="X56" s="15" t="s">
        <v>23</v>
      </c>
      <c r="Y56" s="15"/>
      <c r="Z56" s="15" t="s">
        <v>15</v>
      </c>
      <c r="AA56" s="15" t="s">
        <v>24</v>
      </c>
      <c r="AB56" s="15"/>
      <c r="AC56" s="15" t="s">
        <v>15</v>
      </c>
      <c r="AD56" s="15" t="s">
        <v>25</v>
      </c>
      <c r="AE56" s="15"/>
      <c r="AF56" s="15" t="s">
        <v>15</v>
      </c>
      <c r="AG56" s="15" t="s">
        <v>26</v>
      </c>
      <c r="AH56" s="15"/>
      <c r="AI56" s="15" t="s">
        <v>15</v>
      </c>
      <c r="AJ56" s="15" t="s">
        <v>28</v>
      </c>
      <c r="AK56" s="15"/>
      <c r="AL56" s="15" t="s">
        <v>29</v>
      </c>
      <c r="AM56" s="15" t="s">
        <v>30</v>
      </c>
      <c r="AN56" s="15"/>
      <c r="AO56" s="15" t="s">
        <v>29</v>
      </c>
      <c r="AP56" s="15" t="s">
        <v>32</v>
      </c>
    </row>
    <row r="57" spans="1:43" x14ac:dyDescent="0.2">
      <c r="A57" s="12" t="s">
        <v>6</v>
      </c>
      <c r="B57" s="16">
        <v>2130661599.2100003</v>
      </c>
      <c r="C57" s="16"/>
      <c r="D57" s="16"/>
      <c r="E57" s="16">
        <v>2229720094.4199991</v>
      </c>
      <c r="F57" s="16"/>
      <c r="G57" s="16"/>
      <c r="H57" s="16">
        <v>2353657794.5300002</v>
      </c>
      <c r="I57" s="16"/>
      <c r="J57" s="16"/>
      <c r="K57" s="16">
        <v>2495722786.3800006</v>
      </c>
      <c r="L57" s="16"/>
      <c r="M57" s="16"/>
      <c r="N57" s="16">
        <v>2708496732.3199992</v>
      </c>
      <c r="O57" s="16"/>
      <c r="P57" s="16"/>
      <c r="Q57" s="16">
        <v>2849469546.21</v>
      </c>
      <c r="R57" s="16"/>
      <c r="S57" s="16"/>
      <c r="T57" s="16">
        <v>3030246757.71</v>
      </c>
      <c r="U57" s="16"/>
      <c r="V57" s="16"/>
      <c r="W57" s="16">
        <v>3242337732.8800006</v>
      </c>
      <c r="X57" s="16"/>
      <c r="Y57" s="16"/>
      <c r="Z57" s="16">
        <v>3438100089.5599999</v>
      </c>
      <c r="AA57" s="16"/>
      <c r="AB57" s="16"/>
      <c r="AC57" s="16">
        <v>3638798929.0799999</v>
      </c>
      <c r="AD57" s="16"/>
      <c r="AE57" s="16"/>
      <c r="AF57" s="16">
        <v>3782461902.4199996</v>
      </c>
      <c r="AG57" s="16"/>
      <c r="AH57" s="16"/>
      <c r="AI57" s="16">
        <v>3932379033.1900001</v>
      </c>
      <c r="AJ57" s="16"/>
      <c r="AK57" s="16"/>
      <c r="AL57" s="16">
        <v>4183073853.3899999</v>
      </c>
      <c r="AM57" s="16"/>
      <c r="AN57" s="16"/>
      <c r="AO57" s="16">
        <v>4359434670.9700003</v>
      </c>
      <c r="AP57" s="16"/>
      <c r="AQ57" s="1" t="s">
        <v>6</v>
      </c>
    </row>
    <row r="58" spans="1:43" x14ac:dyDescent="0.2">
      <c r="A58" s="12" t="s">
        <v>33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>
        <v>441677880</v>
      </c>
      <c r="AP58" s="16"/>
    </row>
    <row r="59" spans="1:43" x14ac:dyDescent="0.2">
      <c r="A59" s="12" t="s">
        <v>7</v>
      </c>
      <c r="B59" s="16">
        <v>133826939.3900001</v>
      </c>
      <c r="C59" s="16"/>
      <c r="D59" s="16"/>
      <c r="E59" s="16">
        <v>158402621.4829998</v>
      </c>
      <c r="F59" s="16"/>
      <c r="G59" s="16"/>
      <c r="H59" s="16">
        <v>133539143.49000025</v>
      </c>
      <c r="I59" s="16"/>
      <c r="J59" s="16"/>
      <c r="K59" s="16">
        <v>145107802.78000069</v>
      </c>
      <c r="L59" s="16"/>
      <c r="M59" s="16"/>
      <c r="N59" s="16">
        <v>156759706.83999968</v>
      </c>
      <c r="O59" s="16"/>
      <c r="P59" s="16"/>
      <c r="Q59" s="16">
        <v>171170711.8399992</v>
      </c>
      <c r="R59" s="16"/>
      <c r="S59" s="16"/>
      <c r="T59" s="16">
        <v>179906819.53000069</v>
      </c>
      <c r="U59" s="16"/>
      <c r="V59" s="16"/>
      <c r="W59" s="16">
        <v>200964246.50999975</v>
      </c>
      <c r="X59" s="16"/>
      <c r="Y59" s="16"/>
      <c r="Z59" s="16">
        <v>198657565.3499999</v>
      </c>
      <c r="AA59" s="16"/>
      <c r="AB59" s="16"/>
      <c r="AC59" s="16">
        <v>215778401.17999983</v>
      </c>
      <c r="AD59" s="16"/>
      <c r="AE59" s="16"/>
      <c r="AF59" s="16">
        <v>208159579.53000021</v>
      </c>
      <c r="AG59" s="16"/>
      <c r="AH59" s="16"/>
      <c r="AI59" s="16">
        <v>220693891.13000011</v>
      </c>
      <c r="AJ59" s="16"/>
      <c r="AK59" s="16"/>
      <c r="AL59" s="16">
        <f>4489901322.31-AL57</f>
        <v>306827468.92000055</v>
      </c>
      <c r="AM59" s="16"/>
      <c r="AN59" s="16"/>
      <c r="AO59" s="16">
        <f>5154500413.03-AO57-AO58</f>
        <v>353387862.05999947</v>
      </c>
      <c r="AP59" s="16"/>
      <c r="AQ59" s="1" t="s">
        <v>7</v>
      </c>
    </row>
    <row r="60" spans="1:43" x14ac:dyDescent="0.2">
      <c r="A60" s="12" t="s">
        <v>8</v>
      </c>
      <c r="B60" s="16"/>
      <c r="C60" s="16">
        <v>2584515728.1500006</v>
      </c>
      <c r="D60" s="16"/>
      <c r="E60" s="16"/>
      <c r="F60" s="16">
        <v>2766302363.5899997</v>
      </c>
      <c r="G60" s="16"/>
      <c r="H60" s="16"/>
      <c r="I60" s="16">
        <v>3006754105.6700006</v>
      </c>
      <c r="J60" s="16"/>
      <c r="K60" s="16"/>
      <c r="L60" s="16">
        <v>3252286232.4700003</v>
      </c>
      <c r="M60" s="16"/>
      <c r="N60" s="16"/>
      <c r="O60" s="16">
        <v>3345911359.6099997</v>
      </c>
      <c r="P60" s="16"/>
      <c r="Q60" s="16"/>
      <c r="R60" s="16">
        <v>3485154868.4200001</v>
      </c>
      <c r="S60" s="16"/>
      <c r="T60" s="16"/>
      <c r="U60" s="16">
        <v>3660943750.46</v>
      </c>
      <c r="V60" s="16"/>
      <c r="W60" s="16"/>
      <c r="X60" s="16">
        <v>3871191420.4000001</v>
      </c>
      <c r="Y60" s="16"/>
      <c r="Z60" s="16"/>
      <c r="AA60" s="16">
        <v>4050413289.9199991</v>
      </c>
      <c r="AB60" s="16"/>
      <c r="AC60" s="16"/>
      <c r="AD60" s="16">
        <v>4239974900.3900003</v>
      </c>
      <c r="AE60" s="16"/>
      <c r="AF60" s="16"/>
      <c r="AG60" s="16">
        <v>4367204963.2699995</v>
      </c>
      <c r="AH60" s="16"/>
      <c r="AI60" s="16"/>
      <c r="AJ60" s="16">
        <v>4549203530.3500004</v>
      </c>
      <c r="AK60" s="16"/>
      <c r="AL60" s="16"/>
      <c r="AM60" s="16">
        <f>3254054987.48+1626304602.64</f>
        <v>4880359590.1199999</v>
      </c>
      <c r="AN60" s="16"/>
      <c r="AO60" s="16"/>
      <c r="AP60" s="16">
        <f>3460210419.6+1729241366.11</f>
        <v>5189451785.71</v>
      </c>
      <c r="AQ60" s="1" t="s">
        <v>8</v>
      </c>
    </row>
    <row r="61" spans="1:43" x14ac:dyDescent="0.2">
      <c r="A61" s="12" t="s">
        <v>34</v>
      </c>
      <c r="B61" s="16"/>
      <c r="C61" s="16">
        <v>138292910.32999998</v>
      </c>
      <c r="D61" s="16"/>
      <c r="E61" s="16"/>
      <c r="F61" s="16">
        <v>199352473.53</v>
      </c>
      <c r="G61" s="16"/>
      <c r="H61" s="16"/>
      <c r="I61" s="16">
        <v>266583860.64000002</v>
      </c>
      <c r="J61" s="16"/>
      <c r="K61" s="16"/>
      <c r="L61" s="16">
        <v>206003173.40000001</v>
      </c>
      <c r="M61" s="16"/>
      <c r="N61" s="16"/>
      <c r="O61" s="16">
        <v>343749626.07999998</v>
      </c>
      <c r="P61" s="16"/>
      <c r="Q61" s="16"/>
      <c r="R61" s="16">
        <v>508019849.43000001</v>
      </c>
      <c r="S61" s="16"/>
      <c r="T61" s="16"/>
      <c r="U61" s="16">
        <v>76514981.530000001</v>
      </c>
      <c r="V61" s="16"/>
      <c r="W61" s="16"/>
      <c r="X61" s="16">
        <v>858597639.28000009</v>
      </c>
      <c r="Y61" s="16"/>
      <c r="Z61" s="16"/>
      <c r="AA61" s="16">
        <v>664484804.90999997</v>
      </c>
      <c r="AB61" s="16"/>
      <c r="AC61" s="16"/>
      <c r="AD61" s="16">
        <v>1443184764.27</v>
      </c>
      <c r="AE61" s="16"/>
      <c r="AF61" s="16"/>
      <c r="AG61" s="16">
        <v>515369243.97000003</v>
      </c>
      <c r="AH61" s="16"/>
      <c r="AI61" s="16"/>
      <c r="AJ61" s="16">
        <v>829686308.57000005</v>
      </c>
      <c r="AK61" s="16"/>
      <c r="AL61" s="16"/>
      <c r="AM61" s="16">
        <v>627573052.35000002</v>
      </c>
      <c r="AN61" s="16"/>
      <c r="AO61" s="16"/>
      <c r="AP61" s="16">
        <v>1856767.68</v>
      </c>
      <c r="AQ61" s="1" t="s">
        <v>9</v>
      </c>
    </row>
    <row r="62" spans="1:43" x14ac:dyDescent="0.2">
      <c r="A62" s="12" t="s">
        <v>10</v>
      </c>
      <c r="B62" s="16"/>
      <c r="C62" s="16">
        <v>75761792.480000019</v>
      </c>
      <c r="D62" s="16"/>
      <c r="E62" s="16"/>
      <c r="F62" s="16">
        <v>57838800.070000172</v>
      </c>
      <c r="G62" s="16"/>
      <c r="H62" s="16"/>
      <c r="I62" s="16">
        <v>30417023.010000706</v>
      </c>
      <c r="J62" s="16"/>
      <c r="K62" s="16"/>
      <c r="L62" s="16">
        <v>33136595.130000114</v>
      </c>
      <c r="M62" s="16"/>
      <c r="N62" s="16"/>
      <c r="O62" s="16">
        <v>32729432.949999809</v>
      </c>
      <c r="P62" s="16"/>
      <c r="Q62" s="16"/>
      <c r="R62" s="16">
        <v>34291181.759999752</v>
      </c>
      <c r="S62" s="16"/>
      <c r="T62" s="16"/>
      <c r="U62" s="16">
        <v>33532668.110000134</v>
      </c>
      <c r="V62" s="16"/>
      <c r="W62" s="16"/>
      <c r="X62" s="16">
        <v>34135589.069999695</v>
      </c>
      <c r="Y62" s="16"/>
      <c r="Z62" s="16"/>
      <c r="AA62" s="16">
        <v>33200278.730000496</v>
      </c>
      <c r="AB62" s="16"/>
      <c r="AC62" s="16"/>
      <c r="AD62" s="16">
        <v>31783597.21999979</v>
      </c>
      <c r="AE62" s="16"/>
      <c r="AF62" s="16"/>
      <c r="AG62" s="16">
        <v>33736204.289999962</v>
      </c>
      <c r="AH62" s="16"/>
      <c r="AI62" s="16"/>
      <c r="AJ62" s="16">
        <v>46398246.519999146</v>
      </c>
      <c r="AK62" s="16"/>
      <c r="AL62" s="16"/>
      <c r="AM62" s="16">
        <f>5560529976.6-AM60-AM61</f>
        <v>52597334.130000472</v>
      </c>
      <c r="AN62" s="16"/>
      <c r="AO62" s="16"/>
      <c r="AP62" s="16">
        <f>5244504738.23-AP60-AP61</f>
        <v>53196184.839999504</v>
      </c>
      <c r="AQ62" s="1" t="s">
        <v>10</v>
      </c>
    </row>
    <row r="63" spans="1:43" x14ac:dyDescent="0.2">
      <c r="A63" s="12" t="s">
        <v>11</v>
      </c>
      <c r="B63" s="16">
        <v>534081892.36000037</v>
      </c>
      <c r="C63" s="16">
        <v>534081892.36000037</v>
      </c>
      <c r="D63" s="16">
        <v>534081892.36000037</v>
      </c>
      <c r="E63" s="16">
        <v>635370921.28700113</v>
      </c>
      <c r="F63" s="16">
        <v>635370921.28700113</v>
      </c>
      <c r="G63" s="16">
        <v>635370921.28700113</v>
      </c>
      <c r="H63" s="16">
        <v>816558051.30000067</v>
      </c>
      <c r="I63" s="16">
        <v>816558051.30000067</v>
      </c>
      <c r="J63" s="16">
        <v>816558051.30000067</v>
      </c>
      <c r="K63" s="16">
        <v>850595411.8399992</v>
      </c>
      <c r="L63" s="16">
        <v>850595411.8399992</v>
      </c>
      <c r="M63" s="16">
        <v>850595411.8399992</v>
      </c>
      <c r="N63" s="16">
        <v>857133979.4800005</v>
      </c>
      <c r="O63" s="16">
        <v>857133979.4800005</v>
      </c>
      <c r="P63" s="16">
        <v>857133979.4800005</v>
      </c>
      <c r="Q63" s="16">
        <v>1006825641.5600004</v>
      </c>
      <c r="R63" s="16">
        <v>1006825641.5600004</v>
      </c>
      <c r="S63" s="16">
        <v>1006825641.5600004</v>
      </c>
      <c r="T63" s="16">
        <v>560837822.85999966</v>
      </c>
      <c r="U63" s="16">
        <v>560837822.85999966</v>
      </c>
      <c r="V63" s="16">
        <v>560837822.85999966</v>
      </c>
      <c r="W63" s="16">
        <v>1320622669.3599992</v>
      </c>
      <c r="X63" s="16">
        <v>1320622669.3599992</v>
      </c>
      <c r="Y63" s="16">
        <v>1320622669.3599992</v>
      </c>
      <c r="Z63" s="16">
        <v>1111340718.6499991</v>
      </c>
      <c r="AA63" s="16">
        <v>1111340718.6499991</v>
      </c>
      <c r="AB63" s="16">
        <v>1111340718.6499991</v>
      </c>
      <c r="AC63" s="16">
        <v>1860365931.6200008</v>
      </c>
      <c r="AD63" s="16">
        <v>1860365931.6200008</v>
      </c>
      <c r="AE63" s="16">
        <v>1860365931.6200008</v>
      </c>
      <c r="AF63" s="16"/>
      <c r="AG63" s="16">
        <v>925688929.57999992</v>
      </c>
      <c r="AH63" s="16">
        <v>925688929.57999992</v>
      </c>
      <c r="AI63" s="16">
        <v>1269215161.1200001</v>
      </c>
      <c r="AJ63" s="16">
        <v>1269215161.1200001</v>
      </c>
      <c r="AK63" s="16">
        <v>1269215161.1200001</v>
      </c>
      <c r="AL63" s="16">
        <f>1040645228.13+29983426.16</f>
        <v>1070628654.29</v>
      </c>
      <c r="AM63" s="16">
        <f>1040645228.13+29983426.16</f>
        <v>1070628654.29</v>
      </c>
      <c r="AN63" s="16"/>
      <c r="AO63" s="16"/>
      <c r="AP63" s="16">
        <f>AP60+AP61+AP62-AO57-AO59</f>
        <v>531682205.19999981</v>
      </c>
      <c r="AQ63" s="1" t="s">
        <v>11</v>
      </c>
    </row>
    <row r="64" spans="1:43" x14ac:dyDescent="0.2">
      <c r="A64" s="12" t="s">
        <v>12</v>
      </c>
      <c r="B64" s="16">
        <v>453854128.9400003</v>
      </c>
      <c r="C64" s="16">
        <v>453854128.9400003</v>
      </c>
      <c r="D64" s="16">
        <v>453854128.9400003</v>
      </c>
      <c r="E64" s="16">
        <v>536582269.17000055</v>
      </c>
      <c r="F64" s="16">
        <v>536582269.17000055</v>
      </c>
      <c r="G64" s="16">
        <v>536582269.17000055</v>
      </c>
      <c r="H64" s="16">
        <v>653096311.14000034</v>
      </c>
      <c r="I64" s="16">
        <v>653096311.14000034</v>
      </c>
      <c r="J64" s="16">
        <v>653096311.14000034</v>
      </c>
      <c r="K64" s="16">
        <v>756563446.08999968</v>
      </c>
      <c r="L64" s="16">
        <v>756563446.08999968</v>
      </c>
      <c r="M64" s="16">
        <v>756563446.08999968</v>
      </c>
      <c r="N64" s="16">
        <v>637414627.29000044</v>
      </c>
      <c r="O64" s="16">
        <v>637414627.29000044</v>
      </c>
      <c r="P64" s="16">
        <v>637414627.29000044</v>
      </c>
      <c r="Q64" s="16">
        <v>635685322.21000004</v>
      </c>
      <c r="R64" s="16">
        <v>635685322.21000004</v>
      </c>
      <c r="S64" s="16">
        <v>635685322.21000004</v>
      </c>
      <c r="T64" s="16">
        <v>630696992.75</v>
      </c>
      <c r="U64" s="16">
        <v>630696992.75</v>
      </c>
      <c r="V64" s="16">
        <v>630696992.75</v>
      </c>
      <c r="W64" s="16">
        <v>628853687.5199995</v>
      </c>
      <c r="X64" s="16">
        <v>628853687.5199995</v>
      </c>
      <c r="Y64" s="16">
        <v>628853687.5199995</v>
      </c>
      <c r="Z64" s="16">
        <v>612313200.35999918</v>
      </c>
      <c r="AA64" s="16">
        <v>612313200.35999918</v>
      </c>
      <c r="AB64" s="16">
        <v>612313200.35999918</v>
      </c>
      <c r="AC64" s="16">
        <v>601175971.31000042</v>
      </c>
      <c r="AD64" s="16">
        <v>601175971.31000042</v>
      </c>
      <c r="AE64" s="16">
        <v>601175971.31000042</v>
      </c>
      <c r="AF64" s="16"/>
      <c r="AG64" s="16">
        <v>584743060.8499999</v>
      </c>
      <c r="AH64" s="16">
        <v>584743060.8499999</v>
      </c>
      <c r="AI64" s="16">
        <v>616824497.16000032</v>
      </c>
      <c r="AJ64" s="16">
        <v>616824497.16000032</v>
      </c>
      <c r="AK64" s="16">
        <v>616824497.16000032</v>
      </c>
      <c r="AL64" s="16">
        <f>AL60-AK57</f>
        <v>0</v>
      </c>
      <c r="AM64" s="16">
        <f>AM60-AL57</f>
        <v>697285736.73000002</v>
      </c>
      <c r="AN64" s="16"/>
      <c r="AO64" s="16"/>
      <c r="AP64" s="16">
        <f>AP60-AO57</f>
        <v>830017114.73999977</v>
      </c>
      <c r="AQ64" s="1" t="s">
        <v>12</v>
      </c>
    </row>
    <row r="65" spans="1:43" x14ac:dyDescent="0.2">
      <c r="A65" s="12" t="s">
        <v>13</v>
      </c>
      <c r="B65" s="16">
        <v>1.2358510026684399</v>
      </c>
      <c r="C65" s="16">
        <v>1.2358510026684399</v>
      </c>
      <c r="D65" s="16">
        <v>1.2358510026684399</v>
      </c>
      <c r="E65" s="16">
        <v>1.2660545528317853</v>
      </c>
      <c r="F65" s="16">
        <v>1.2660545528317853</v>
      </c>
      <c r="G65" s="16">
        <v>1.2660545528317853</v>
      </c>
      <c r="H65" s="16">
        <v>1.3283045418791981</v>
      </c>
      <c r="I65" s="16">
        <v>1.3283045418791981</v>
      </c>
      <c r="J65" s="16">
        <v>1.3283045418791981</v>
      </c>
      <c r="K65" s="16">
        <v>1.3220938955082906</v>
      </c>
      <c r="L65" s="16">
        <v>1.3220938955082906</v>
      </c>
      <c r="M65" s="16">
        <v>1.3220938955082906</v>
      </c>
      <c r="N65" s="16">
        <v>1.2991473879145299</v>
      </c>
      <c r="O65" s="16">
        <v>1.2991473879145299</v>
      </c>
      <c r="P65" s="16">
        <v>1.2991473879145299</v>
      </c>
      <c r="Q65" s="16">
        <v>1.3333153091887762</v>
      </c>
      <c r="R65" s="16">
        <v>1.3333153091887762</v>
      </c>
      <c r="S65" s="16">
        <v>1.3333153091887762</v>
      </c>
      <c r="T65" s="16">
        <v>1.174707474071129</v>
      </c>
      <c r="U65" s="16">
        <v>1.174707474071129</v>
      </c>
      <c r="V65" s="16">
        <v>1.174707474071129</v>
      </c>
      <c r="W65" s="16">
        <v>1.3835337932207605</v>
      </c>
      <c r="X65" s="16">
        <v>1.3835337932207605</v>
      </c>
      <c r="Y65" s="16">
        <v>1.3835337932207605</v>
      </c>
      <c r="Z65" s="16">
        <v>1.3055855858719578</v>
      </c>
      <c r="AA65" s="16">
        <v>1.3055855858719578</v>
      </c>
      <c r="AB65" s="16">
        <v>1.3055855858719578</v>
      </c>
      <c r="AC65" s="16">
        <v>1.4826381136565532</v>
      </c>
      <c r="AD65" s="16">
        <v>1.4826381136565532</v>
      </c>
      <c r="AE65" s="16">
        <v>1.4826381136565532</v>
      </c>
      <c r="AF65" s="16">
        <v>1.2319661069753141</v>
      </c>
      <c r="AG65" s="16">
        <v>1.2319661069753141</v>
      </c>
      <c r="AH65" s="16">
        <v>1.2319661069753141</v>
      </c>
      <c r="AI65" s="16">
        <v>1.3056086864469911</v>
      </c>
      <c r="AJ65" s="16">
        <v>1.3056086864469911</v>
      </c>
      <c r="AK65" s="16">
        <v>1.3056086864469911</v>
      </c>
      <c r="AL65" s="16">
        <v>1.2384526022810618</v>
      </c>
      <c r="AM65" s="16">
        <f>(AM62+AM61+AM60)/(AL57+AL59)</f>
        <v>1.2384526022810618</v>
      </c>
      <c r="AN65" s="16"/>
      <c r="AO65" s="16"/>
      <c r="AP65" s="16">
        <f>(AP62+AP61+AP60)/(AO57+AO59)</f>
        <v>1.1128160887607552</v>
      </c>
      <c r="AQ65" s="1" t="s">
        <v>13</v>
      </c>
    </row>
    <row r="66" spans="1:43" x14ac:dyDescent="0.2">
      <c r="A66" s="12" t="s">
        <v>14</v>
      </c>
      <c r="B66" s="16">
        <v>1.2130108925360454</v>
      </c>
      <c r="C66" s="16">
        <v>1.2130108925360454</v>
      </c>
      <c r="D66" s="16">
        <v>1.2130108925360454</v>
      </c>
      <c r="E66" s="16">
        <v>1.2406500576071535</v>
      </c>
      <c r="F66" s="16">
        <v>1.2406500576071535</v>
      </c>
      <c r="G66" s="16">
        <v>1.2406500576071535</v>
      </c>
      <c r="H66" s="16">
        <v>1.2774814217503596</v>
      </c>
      <c r="I66" s="16">
        <v>1.2774814217503596</v>
      </c>
      <c r="J66" s="16">
        <v>1.2774814217503596</v>
      </c>
      <c r="K66" s="16">
        <v>1.3031440231338276</v>
      </c>
      <c r="L66" s="16">
        <v>1.3031440231338276</v>
      </c>
      <c r="M66" s="16">
        <v>1.3031440231338276</v>
      </c>
      <c r="N66" s="16">
        <v>1.2353388947026769</v>
      </c>
      <c r="O66" s="16">
        <v>1.2353388947026769</v>
      </c>
      <c r="P66" s="16">
        <v>1.2353388947026769</v>
      </c>
      <c r="Q66" s="16">
        <v>1.2230890037254503</v>
      </c>
      <c r="R66" s="16">
        <v>1.2230890037254503</v>
      </c>
      <c r="S66" s="16">
        <v>1.2230890037254503</v>
      </c>
      <c r="T66" s="16">
        <v>1.2081338726442947</v>
      </c>
      <c r="U66" s="16">
        <v>1.2081338726442947</v>
      </c>
      <c r="V66" s="16">
        <v>1.2081338726442947</v>
      </c>
      <c r="W66" s="16">
        <v>1.1939507045003055</v>
      </c>
      <c r="X66" s="16">
        <v>1.1939507045003055</v>
      </c>
      <c r="Y66" s="16">
        <v>1.1939507045003055</v>
      </c>
      <c r="Z66" s="16">
        <v>1.1780963859136404</v>
      </c>
      <c r="AA66" s="16">
        <v>1.1780963859136404</v>
      </c>
      <c r="AB66" s="16">
        <v>1.1780963859136404</v>
      </c>
      <c r="AC66" s="16">
        <v>1.1652127482245895</v>
      </c>
      <c r="AD66" s="16">
        <v>1.1652127482245895</v>
      </c>
      <c r="AE66" s="16">
        <v>1.1652127482245895</v>
      </c>
      <c r="AF66" s="16">
        <v>1.1545932453347076</v>
      </c>
      <c r="AG66" s="16">
        <v>1.1545932453347076</v>
      </c>
      <c r="AH66" s="16">
        <v>1.1545932453347076</v>
      </c>
      <c r="AI66" s="16">
        <v>1.1568578440567119</v>
      </c>
      <c r="AJ66" s="16">
        <v>1.1568578440567119</v>
      </c>
      <c r="AK66" s="16">
        <v>1.1568578440567119</v>
      </c>
      <c r="AL66" s="16">
        <v>1.1666921888469441</v>
      </c>
      <c r="AM66" s="16">
        <f>AM60/AL57</f>
        <v>1.1666921888469441</v>
      </c>
      <c r="AN66" s="16"/>
      <c r="AO66" s="16"/>
      <c r="AP66" s="16">
        <f>AP60/AO57</f>
        <v>1.19039558506684</v>
      </c>
      <c r="AQ66" s="1" t="s">
        <v>14</v>
      </c>
    </row>
    <row r="67" spans="1:43" s="18" customFormat="1" ht="12.75" x14ac:dyDescent="0.2">
      <c r="A67" s="17"/>
    </row>
    <row r="68" spans="1:43" x14ac:dyDescent="0.2">
      <c r="AO68" s="16">
        <v>4359434670.9700003</v>
      </c>
      <c r="AP68" s="16"/>
    </row>
    <row r="69" spans="1:43" x14ac:dyDescent="0.2">
      <c r="AO69" s="16"/>
      <c r="AP69" s="16"/>
    </row>
    <row r="70" spans="1:43" x14ac:dyDescent="0.2">
      <c r="AO70" s="16">
        <f>5154500413.03-AO68-AO69</f>
        <v>795065742.05999947</v>
      </c>
      <c r="AP70" s="16"/>
    </row>
    <row r="71" spans="1:43" x14ac:dyDescent="0.2">
      <c r="AO71" s="16"/>
      <c r="AP71" s="16">
        <f>3460210419.6+1729241366.11</f>
        <v>5189451785.71</v>
      </c>
    </row>
    <row r="72" spans="1:43" x14ac:dyDescent="0.2">
      <c r="AO72" s="16"/>
      <c r="AP72" s="16">
        <v>-439821112.31999999</v>
      </c>
    </row>
    <row r="73" spans="1:43" x14ac:dyDescent="0.2">
      <c r="B73" s="1">
        <v>-655231705.89999998</v>
      </c>
      <c r="C73" s="1">
        <v>-1435169340.0799999</v>
      </c>
      <c r="D73" s="1">
        <v>-503117813</v>
      </c>
      <c r="E73" s="1">
        <v>-823725850</v>
      </c>
      <c r="F73" s="1">
        <v>-624907064</v>
      </c>
      <c r="G73" s="1">
        <v>441677880</v>
      </c>
      <c r="AO73" s="16"/>
      <c r="AP73" s="16">
        <f>5244504738.23-AP71-AP72</f>
        <v>494874064.8399995</v>
      </c>
    </row>
    <row r="74" spans="1:43" x14ac:dyDescent="0.2">
      <c r="B74" s="1">
        <f>-B73</f>
        <v>655231705.89999998</v>
      </c>
      <c r="C74" s="1">
        <f t="shared" ref="C74:G74" si="10">-C73</f>
        <v>1435169340.0799999</v>
      </c>
      <c r="D74" s="1">
        <f t="shared" si="10"/>
        <v>503117813</v>
      </c>
      <c r="E74" s="1">
        <f t="shared" si="10"/>
        <v>823725850</v>
      </c>
      <c r="F74" s="1">
        <f t="shared" si="10"/>
        <v>624907064</v>
      </c>
      <c r="G74" s="1">
        <f t="shared" si="10"/>
        <v>-441677880</v>
      </c>
      <c r="AO74" s="16"/>
      <c r="AP74" s="16">
        <f>AP71+AP72+AP73-AO68-AO70</f>
        <v>90004325.199999809</v>
      </c>
    </row>
    <row r="75" spans="1:43" x14ac:dyDescent="0.2">
      <c r="B75" s="1">
        <v>-655231705.89999998</v>
      </c>
      <c r="AO75" s="16"/>
      <c r="AP75" s="16">
        <f>AP71-AO68</f>
        <v>830017114.73999977</v>
      </c>
    </row>
    <row r="76" spans="1:43" x14ac:dyDescent="0.2">
      <c r="B76" s="1">
        <v>-1435169340.0799999</v>
      </c>
      <c r="AO76" s="16"/>
      <c r="AP76" s="16">
        <f>(AP73+AP72+AP71)/(AO68+AO70)</f>
        <v>1.0174613091450102</v>
      </c>
    </row>
    <row r="77" spans="1:43" x14ac:dyDescent="0.2">
      <c r="B77" s="1">
        <v>-503117813</v>
      </c>
      <c r="AO77" s="16"/>
      <c r="AP77" s="16">
        <f>AP71/AO68</f>
        <v>1.19039558506684</v>
      </c>
    </row>
    <row r="78" spans="1:43" x14ac:dyDescent="0.2">
      <c r="B78" s="1">
        <v>-823725850</v>
      </c>
    </row>
    <row r="79" spans="1:43" x14ac:dyDescent="0.2">
      <c r="B79" s="1">
        <v>-624907064</v>
      </c>
    </row>
    <row r="80" spans="1:43" x14ac:dyDescent="0.2">
      <c r="B80" s="1">
        <v>441677880</v>
      </c>
    </row>
    <row r="84" spans="1:11" x14ac:dyDescent="0.2">
      <c r="A84" s="12" t="s">
        <v>36</v>
      </c>
      <c r="B84" s="16">
        <v>343749626.07999998</v>
      </c>
      <c r="C84" s="16">
        <v>508019849.43000001</v>
      </c>
      <c r="D84" s="16">
        <v>76514981.530000001</v>
      </c>
      <c r="E84" s="16">
        <v>858597639.28000009</v>
      </c>
      <c r="F84" s="16">
        <v>664484804.90999997</v>
      </c>
      <c r="G84" s="16">
        <v>1443184764.27</v>
      </c>
      <c r="H84" s="16">
        <v>515369243.97000003</v>
      </c>
      <c r="I84" s="16">
        <v>826686308.57000005</v>
      </c>
      <c r="J84" s="16">
        <v>627573052.35000002</v>
      </c>
      <c r="K84" s="16">
        <v>-439821112.31999999</v>
      </c>
    </row>
    <row r="85" spans="1:11" x14ac:dyDescent="0.2">
      <c r="A85" s="12" t="s">
        <v>37</v>
      </c>
      <c r="B85" s="21">
        <v>313819171.13</v>
      </c>
      <c r="C85" s="16">
        <v>489029828.41000003</v>
      </c>
      <c r="D85" s="23">
        <v>53827473.490000002</v>
      </c>
      <c r="E85" s="22">
        <v>840351992.07000005</v>
      </c>
      <c r="F85" s="16">
        <v>655231705.89999998</v>
      </c>
      <c r="G85" s="16">
        <v>1435169340.0799999</v>
      </c>
      <c r="H85" s="16">
        <v>503117813</v>
      </c>
      <c r="I85" s="16">
        <v>823725850</v>
      </c>
      <c r="J85" s="16">
        <v>624907064</v>
      </c>
      <c r="K85" s="16">
        <v>-441677880</v>
      </c>
    </row>
    <row r="86" spans="1:11" x14ac:dyDescent="0.2">
      <c r="A86" s="12" t="s">
        <v>38</v>
      </c>
      <c r="B86" s="16">
        <f t="shared" ref="B86:J86" si="11">B84-B85</f>
        <v>29930454.949999988</v>
      </c>
      <c r="C86" s="16">
        <f t="shared" si="11"/>
        <v>18990021.019999981</v>
      </c>
      <c r="D86" s="16">
        <f t="shared" si="11"/>
        <v>22687508.039999999</v>
      </c>
      <c r="E86" s="16">
        <f t="shared" si="11"/>
        <v>18245647.210000038</v>
      </c>
      <c r="F86" s="16">
        <f t="shared" si="11"/>
        <v>9253099.0099999905</v>
      </c>
      <c r="G86" s="16">
        <f t="shared" si="11"/>
        <v>8015424.1900000572</v>
      </c>
      <c r="H86" s="16">
        <f t="shared" si="11"/>
        <v>12251430.970000029</v>
      </c>
      <c r="I86" s="16">
        <f t="shared" si="11"/>
        <v>2960458.5700000525</v>
      </c>
      <c r="J86" s="16">
        <f t="shared" si="11"/>
        <v>2665988.3500000238</v>
      </c>
      <c r="K86" s="16">
        <f>K84-K85</f>
        <v>1856767.6800000072</v>
      </c>
    </row>
    <row r="87" spans="1:11" x14ac:dyDescent="0.2">
      <c r="A87" s="12" t="s">
        <v>39</v>
      </c>
      <c r="B87" s="16">
        <v>32729432.949999809</v>
      </c>
      <c r="C87" s="16">
        <v>34291181.759999752</v>
      </c>
      <c r="D87" s="16">
        <v>33532668.110000134</v>
      </c>
      <c r="E87" s="16">
        <v>34135589.069999695</v>
      </c>
      <c r="F87" s="16">
        <v>33200278.730000496</v>
      </c>
      <c r="G87" s="16">
        <v>31783597.21999979</v>
      </c>
      <c r="H87" s="16">
        <v>33736204.289999962</v>
      </c>
      <c r="I87" s="16">
        <v>46398246.519999146</v>
      </c>
      <c r="J87" s="16">
        <v>52597334.130000472</v>
      </c>
      <c r="K87" s="16">
        <v>53196184.839999504</v>
      </c>
    </row>
    <row r="88" spans="1:11" x14ac:dyDescent="0.2">
      <c r="A88" s="12" t="s">
        <v>40</v>
      </c>
      <c r="B88" s="16">
        <f>B86+B87</f>
        <v>62659887.899999797</v>
      </c>
      <c r="C88" s="16">
        <f t="shared" ref="C88:K88" si="12">C86+C87</f>
        <v>53281202.779999733</v>
      </c>
      <c r="D88" s="16">
        <f t="shared" si="12"/>
        <v>56220176.150000133</v>
      </c>
      <c r="E88" s="16">
        <f t="shared" si="12"/>
        <v>52381236.279999733</v>
      </c>
      <c r="F88" s="16">
        <f t="shared" si="12"/>
        <v>42453377.740000486</v>
      </c>
      <c r="G88" s="16">
        <f t="shared" si="12"/>
        <v>39799021.409999847</v>
      </c>
      <c r="H88" s="16">
        <f t="shared" si="12"/>
        <v>45987635.25999999</v>
      </c>
      <c r="I88" s="16">
        <f t="shared" si="12"/>
        <v>49358705.089999199</v>
      </c>
      <c r="J88" s="16">
        <f t="shared" si="12"/>
        <v>55263322.480000496</v>
      </c>
      <c r="K88" s="16">
        <f t="shared" si="12"/>
        <v>55052952.519999512</v>
      </c>
    </row>
  </sheetData>
  <mergeCells count="1">
    <mergeCell ref="A1:F1"/>
  </mergeCells>
  <pageMargins left="0.7" right="0.7" top="0.75" bottom="0.75" header="0.3" footer="0.3"/>
  <pageSetup paperSize="9" scale="64" orientation="portrait" r:id="rId1"/>
  <colBreaks count="1" manualBreakCount="1">
    <brk id="7" min="6" max="3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N66"/>
  <sheetViews>
    <sheetView showGridLines="0" zoomScaleNormal="100" zoomScaleSheetLayoutView="100" workbookViewId="0">
      <selection activeCell="C47" sqref="C47"/>
    </sheetView>
  </sheetViews>
  <sheetFormatPr baseColWidth="10" defaultRowHeight="12" x14ac:dyDescent="0.2"/>
  <cols>
    <col min="1" max="1" width="40.42578125" style="12" customWidth="1"/>
    <col min="2" max="6" width="15.140625" style="1" customWidth="1"/>
    <col min="7" max="7" width="12" style="1" customWidth="1"/>
    <col min="8" max="21" width="15" style="1" customWidth="1"/>
    <col min="22" max="25" width="11.42578125" style="1"/>
    <col min="26" max="26" width="13.140625" style="1" customWidth="1"/>
    <col min="27" max="27" width="13.28515625" style="1" customWidth="1"/>
    <col min="28" max="28" width="13" style="1" customWidth="1"/>
    <col min="29" max="33" width="16.85546875" style="1" customWidth="1"/>
    <col min="34" max="34" width="11.42578125" style="1"/>
    <col min="35" max="36" width="13" style="1" bestFit="1" customWidth="1"/>
    <col min="37" max="37" width="11.42578125" style="1"/>
    <col min="38" max="39" width="13" style="1" bestFit="1" customWidth="1"/>
    <col min="40" max="255" width="11.42578125" style="1"/>
    <col min="256" max="256" width="3.42578125" style="1" customWidth="1"/>
    <col min="257" max="257" width="39.7109375" style="1" customWidth="1"/>
    <col min="258" max="262" width="14.28515625" style="1" customWidth="1"/>
    <col min="263" max="277" width="15" style="1" customWidth="1"/>
    <col min="278" max="511" width="11.42578125" style="1"/>
    <col min="512" max="512" width="3.42578125" style="1" customWidth="1"/>
    <col min="513" max="513" width="39.7109375" style="1" customWidth="1"/>
    <col min="514" max="518" width="14.28515625" style="1" customWidth="1"/>
    <col min="519" max="533" width="15" style="1" customWidth="1"/>
    <col min="534" max="767" width="11.42578125" style="1"/>
    <col min="768" max="768" width="3.42578125" style="1" customWidth="1"/>
    <col min="769" max="769" width="39.7109375" style="1" customWidth="1"/>
    <col min="770" max="774" width="14.28515625" style="1" customWidth="1"/>
    <col min="775" max="789" width="15" style="1" customWidth="1"/>
    <col min="790" max="1023" width="11.42578125" style="1"/>
    <col min="1024" max="1024" width="3.42578125" style="1" customWidth="1"/>
    <col min="1025" max="1025" width="39.7109375" style="1" customWidth="1"/>
    <col min="1026" max="1030" width="14.28515625" style="1" customWidth="1"/>
    <col min="1031" max="1045" width="15" style="1" customWidth="1"/>
    <col min="1046" max="1279" width="11.42578125" style="1"/>
    <col min="1280" max="1280" width="3.42578125" style="1" customWidth="1"/>
    <col min="1281" max="1281" width="39.7109375" style="1" customWidth="1"/>
    <col min="1282" max="1286" width="14.28515625" style="1" customWidth="1"/>
    <col min="1287" max="1301" width="15" style="1" customWidth="1"/>
    <col min="1302" max="1535" width="11.42578125" style="1"/>
    <col min="1536" max="1536" width="3.42578125" style="1" customWidth="1"/>
    <col min="1537" max="1537" width="39.7109375" style="1" customWidth="1"/>
    <col min="1538" max="1542" width="14.28515625" style="1" customWidth="1"/>
    <col min="1543" max="1557" width="15" style="1" customWidth="1"/>
    <col min="1558" max="1791" width="11.42578125" style="1"/>
    <col min="1792" max="1792" width="3.42578125" style="1" customWidth="1"/>
    <col min="1793" max="1793" width="39.7109375" style="1" customWidth="1"/>
    <col min="1794" max="1798" width="14.28515625" style="1" customWidth="1"/>
    <col min="1799" max="1813" width="15" style="1" customWidth="1"/>
    <col min="1814" max="2047" width="11.42578125" style="1"/>
    <col min="2048" max="2048" width="3.42578125" style="1" customWidth="1"/>
    <col min="2049" max="2049" width="39.7109375" style="1" customWidth="1"/>
    <col min="2050" max="2054" width="14.28515625" style="1" customWidth="1"/>
    <col min="2055" max="2069" width="15" style="1" customWidth="1"/>
    <col min="2070" max="2303" width="11.42578125" style="1"/>
    <col min="2304" max="2304" width="3.42578125" style="1" customWidth="1"/>
    <col min="2305" max="2305" width="39.7109375" style="1" customWidth="1"/>
    <col min="2306" max="2310" width="14.28515625" style="1" customWidth="1"/>
    <col min="2311" max="2325" width="15" style="1" customWidth="1"/>
    <col min="2326" max="2559" width="11.42578125" style="1"/>
    <col min="2560" max="2560" width="3.42578125" style="1" customWidth="1"/>
    <col min="2561" max="2561" width="39.7109375" style="1" customWidth="1"/>
    <col min="2562" max="2566" width="14.28515625" style="1" customWidth="1"/>
    <col min="2567" max="2581" width="15" style="1" customWidth="1"/>
    <col min="2582" max="2815" width="11.42578125" style="1"/>
    <col min="2816" max="2816" width="3.42578125" style="1" customWidth="1"/>
    <col min="2817" max="2817" width="39.7109375" style="1" customWidth="1"/>
    <col min="2818" max="2822" width="14.28515625" style="1" customWidth="1"/>
    <col min="2823" max="2837" width="15" style="1" customWidth="1"/>
    <col min="2838" max="3071" width="11.42578125" style="1"/>
    <col min="3072" max="3072" width="3.42578125" style="1" customWidth="1"/>
    <col min="3073" max="3073" width="39.7109375" style="1" customWidth="1"/>
    <col min="3074" max="3078" width="14.28515625" style="1" customWidth="1"/>
    <col min="3079" max="3093" width="15" style="1" customWidth="1"/>
    <col min="3094" max="3327" width="11.42578125" style="1"/>
    <col min="3328" max="3328" width="3.42578125" style="1" customWidth="1"/>
    <col min="3329" max="3329" width="39.7109375" style="1" customWidth="1"/>
    <col min="3330" max="3334" width="14.28515625" style="1" customWidth="1"/>
    <col min="3335" max="3349" width="15" style="1" customWidth="1"/>
    <col min="3350" max="3583" width="11.42578125" style="1"/>
    <col min="3584" max="3584" width="3.42578125" style="1" customWidth="1"/>
    <col min="3585" max="3585" width="39.7109375" style="1" customWidth="1"/>
    <col min="3586" max="3590" width="14.28515625" style="1" customWidth="1"/>
    <col min="3591" max="3605" width="15" style="1" customWidth="1"/>
    <col min="3606" max="3839" width="11.42578125" style="1"/>
    <col min="3840" max="3840" width="3.42578125" style="1" customWidth="1"/>
    <col min="3841" max="3841" width="39.7109375" style="1" customWidth="1"/>
    <col min="3842" max="3846" width="14.28515625" style="1" customWidth="1"/>
    <col min="3847" max="3861" width="15" style="1" customWidth="1"/>
    <col min="3862" max="4095" width="11.42578125" style="1"/>
    <col min="4096" max="4096" width="3.42578125" style="1" customWidth="1"/>
    <col min="4097" max="4097" width="39.7109375" style="1" customWidth="1"/>
    <col min="4098" max="4102" width="14.28515625" style="1" customWidth="1"/>
    <col min="4103" max="4117" width="15" style="1" customWidth="1"/>
    <col min="4118" max="4351" width="11.42578125" style="1"/>
    <col min="4352" max="4352" width="3.42578125" style="1" customWidth="1"/>
    <col min="4353" max="4353" width="39.7109375" style="1" customWidth="1"/>
    <col min="4354" max="4358" width="14.28515625" style="1" customWidth="1"/>
    <col min="4359" max="4373" width="15" style="1" customWidth="1"/>
    <col min="4374" max="4607" width="11.42578125" style="1"/>
    <col min="4608" max="4608" width="3.42578125" style="1" customWidth="1"/>
    <col min="4609" max="4609" width="39.7109375" style="1" customWidth="1"/>
    <col min="4610" max="4614" width="14.28515625" style="1" customWidth="1"/>
    <col min="4615" max="4629" width="15" style="1" customWidth="1"/>
    <col min="4630" max="4863" width="11.42578125" style="1"/>
    <col min="4864" max="4864" width="3.42578125" style="1" customWidth="1"/>
    <col min="4865" max="4865" width="39.7109375" style="1" customWidth="1"/>
    <col min="4866" max="4870" width="14.28515625" style="1" customWidth="1"/>
    <col min="4871" max="4885" width="15" style="1" customWidth="1"/>
    <col min="4886" max="5119" width="11.42578125" style="1"/>
    <col min="5120" max="5120" width="3.42578125" style="1" customWidth="1"/>
    <col min="5121" max="5121" width="39.7109375" style="1" customWidth="1"/>
    <col min="5122" max="5126" width="14.28515625" style="1" customWidth="1"/>
    <col min="5127" max="5141" width="15" style="1" customWidth="1"/>
    <col min="5142" max="5375" width="11.42578125" style="1"/>
    <col min="5376" max="5376" width="3.42578125" style="1" customWidth="1"/>
    <col min="5377" max="5377" width="39.7109375" style="1" customWidth="1"/>
    <col min="5378" max="5382" width="14.28515625" style="1" customWidth="1"/>
    <col min="5383" max="5397" width="15" style="1" customWidth="1"/>
    <col min="5398" max="5631" width="11.42578125" style="1"/>
    <col min="5632" max="5632" width="3.42578125" style="1" customWidth="1"/>
    <col min="5633" max="5633" width="39.7109375" style="1" customWidth="1"/>
    <col min="5634" max="5638" width="14.28515625" style="1" customWidth="1"/>
    <col min="5639" max="5653" width="15" style="1" customWidth="1"/>
    <col min="5654" max="5887" width="11.42578125" style="1"/>
    <col min="5888" max="5888" width="3.42578125" style="1" customWidth="1"/>
    <col min="5889" max="5889" width="39.7109375" style="1" customWidth="1"/>
    <col min="5890" max="5894" width="14.28515625" style="1" customWidth="1"/>
    <col min="5895" max="5909" width="15" style="1" customWidth="1"/>
    <col min="5910" max="6143" width="11.42578125" style="1"/>
    <col min="6144" max="6144" width="3.42578125" style="1" customWidth="1"/>
    <col min="6145" max="6145" width="39.7109375" style="1" customWidth="1"/>
    <col min="6146" max="6150" width="14.28515625" style="1" customWidth="1"/>
    <col min="6151" max="6165" width="15" style="1" customWidth="1"/>
    <col min="6166" max="6399" width="11.42578125" style="1"/>
    <col min="6400" max="6400" width="3.42578125" style="1" customWidth="1"/>
    <col min="6401" max="6401" width="39.7109375" style="1" customWidth="1"/>
    <col min="6402" max="6406" width="14.28515625" style="1" customWidth="1"/>
    <col min="6407" max="6421" width="15" style="1" customWidth="1"/>
    <col min="6422" max="6655" width="11.42578125" style="1"/>
    <col min="6656" max="6656" width="3.42578125" style="1" customWidth="1"/>
    <col min="6657" max="6657" width="39.7109375" style="1" customWidth="1"/>
    <col min="6658" max="6662" width="14.28515625" style="1" customWidth="1"/>
    <col min="6663" max="6677" width="15" style="1" customWidth="1"/>
    <col min="6678" max="6911" width="11.42578125" style="1"/>
    <col min="6912" max="6912" width="3.42578125" style="1" customWidth="1"/>
    <col min="6913" max="6913" width="39.7109375" style="1" customWidth="1"/>
    <col min="6914" max="6918" width="14.28515625" style="1" customWidth="1"/>
    <col min="6919" max="6933" width="15" style="1" customWidth="1"/>
    <col min="6934" max="7167" width="11.42578125" style="1"/>
    <col min="7168" max="7168" width="3.42578125" style="1" customWidth="1"/>
    <col min="7169" max="7169" width="39.7109375" style="1" customWidth="1"/>
    <col min="7170" max="7174" width="14.28515625" style="1" customWidth="1"/>
    <col min="7175" max="7189" width="15" style="1" customWidth="1"/>
    <col min="7190" max="7423" width="11.42578125" style="1"/>
    <col min="7424" max="7424" width="3.42578125" style="1" customWidth="1"/>
    <col min="7425" max="7425" width="39.7109375" style="1" customWidth="1"/>
    <col min="7426" max="7430" width="14.28515625" style="1" customWidth="1"/>
    <col min="7431" max="7445" width="15" style="1" customWidth="1"/>
    <col min="7446" max="7679" width="11.42578125" style="1"/>
    <col min="7680" max="7680" width="3.42578125" style="1" customWidth="1"/>
    <col min="7681" max="7681" width="39.7109375" style="1" customWidth="1"/>
    <col min="7682" max="7686" width="14.28515625" style="1" customWidth="1"/>
    <col min="7687" max="7701" width="15" style="1" customWidth="1"/>
    <col min="7702" max="7935" width="11.42578125" style="1"/>
    <col min="7936" max="7936" width="3.42578125" style="1" customWidth="1"/>
    <col min="7937" max="7937" width="39.7109375" style="1" customWidth="1"/>
    <col min="7938" max="7942" width="14.28515625" style="1" customWidth="1"/>
    <col min="7943" max="7957" width="15" style="1" customWidth="1"/>
    <col min="7958" max="8191" width="11.42578125" style="1"/>
    <col min="8192" max="8192" width="3.42578125" style="1" customWidth="1"/>
    <col min="8193" max="8193" width="39.7109375" style="1" customWidth="1"/>
    <col min="8194" max="8198" width="14.28515625" style="1" customWidth="1"/>
    <col min="8199" max="8213" width="15" style="1" customWidth="1"/>
    <col min="8214" max="8447" width="11.42578125" style="1"/>
    <col min="8448" max="8448" width="3.42578125" style="1" customWidth="1"/>
    <col min="8449" max="8449" width="39.7109375" style="1" customWidth="1"/>
    <col min="8450" max="8454" width="14.28515625" style="1" customWidth="1"/>
    <col min="8455" max="8469" width="15" style="1" customWidth="1"/>
    <col min="8470" max="8703" width="11.42578125" style="1"/>
    <col min="8704" max="8704" width="3.42578125" style="1" customWidth="1"/>
    <col min="8705" max="8705" width="39.7109375" style="1" customWidth="1"/>
    <col min="8706" max="8710" width="14.28515625" style="1" customWidth="1"/>
    <col min="8711" max="8725" width="15" style="1" customWidth="1"/>
    <col min="8726" max="8959" width="11.42578125" style="1"/>
    <col min="8960" max="8960" width="3.42578125" style="1" customWidth="1"/>
    <col min="8961" max="8961" width="39.7109375" style="1" customWidth="1"/>
    <col min="8962" max="8966" width="14.28515625" style="1" customWidth="1"/>
    <col min="8967" max="8981" width="15" style="1" customWidth="1"/>
    <col min="8982" max="9215" width="11.42578125" style="1"/>
    <col min="9216" max="9216" width="3.42578125" style="1" customWidth="1"/>
    <col min="9217" max="9217" width="39.7109375" style="1" customWidth="1"/>
    <col min="9218" max="9222" width="14.28515625" style="1" customWidth="1"/>
    <col min="9223" max="9237" width="15" style="1" customWidth="1"/>
    <col min="9238" max="9471" width="11.42578125" style="1"/>
    <col min="9472" max="9472" width="3.42578125" style="1" customWidth="1"/>
    <col min="9473" max="9473" width="39.7109375" style="1" customWidth="1"/>
    <col min="9474" max="9478" width="14.28515625" style="1" customWidth="1"/>
    <col min="9479" max="9493" width="15" style="1" customWidth="1"/>
    <col min="9494" max="9727" width="11.42578125" style="1"/>
    <col min="9728" max="9728" width="3.42578125" style="1" customWidth="1"/>
    <col min="9729" max="9729" width="39.7109375" style="1" customWidth="1"/>
    <col min="9730" max="9734" width="14.28515625" style="1" customWidth="1"/>
    <col min="9735" max="9749" width="15" style="1" customWidth="1"/>
    <col min="9750" max="9983" width="11.42578125" style="1"/>
    <col min="9984" max="9984" width="3.42578125" style="1" customWidth="1"/>
    <col min="9985" max="9985" width="39.7109375" style="1" customWidth="1"/>
    <col min="9986" max="9990" width="14.28515625" style="1" customWidth="1"/>
    <col min="9991" max="10005" width="15" style="1" customWidth="1"/>
    <col min="10006" max="10239" width="11.42578125" style="1"/>
    <col min="10240" max="10240" width="3.42578125" style="1" customWidth="1"/>
    <col min="10241" max="10241" width="39.7109375" style="1" customWidth="1"/>
    <col min="10242" max="10246" width="14.28515625" style="1" customWidth="1"/>
    <col min="10247" max="10261" width="15" style="1" customWidth="1"/>
    <col min="10262" max="10495" width="11.42578125" style="1"/>
    <col min="10496" max="10496" width="3.42578125" style="1" customWidth="1"/>
    <col min="10497" max="10497" width="39.7109375" style="1" customWidth="1"/>
    <col min="10498" max="10502" width="14.28515625" style="1" customWidth="1"/>
    <col min="10503" max="10517" width="15" style="1" customWidth="1"/>
    <col min="10518" max="10751" width="11.42578125" style="1"/>
    <col min="10752" max="10752" width="3.42578125" style="1" customWidth="1"/>
    <col min="10753" max="10753" width="39.7109375" style="1" customWidth="1"/>
    <col min="10754" max="10758" width="14.28515625" style="1" customWidth="1"/>
    <col min="10759" max="10773" width="15" style="1" customWidth="1"/>
    <col min="10774" max="11007" width="11.42578125" style="1"/>
    <col min="11008" max="11008" width="3.42578125" style="1" customWidth="1"/>
    <col min="11009" max="11009" width="39.7109375" style="1" customWidth="1"/>
    <col min="11010" max="11014" width="14.28515625" style="1" customWidth="1"/>
    <col min="11015" max="11029" width="15" style="1" customWidth="1"/>
    <col min="11030" max="11263" width="11.42578125" style="1"/>
    <col min="11264" max="11264" width="3.42578125" style="1" customWidth="1"/>
    <col min="11265" max="11265" width="39.7109375" style="1" customWidth="1"/>
    <col min="11266" max="11270" width="14.28515625" style="1" customWidth="1"/>
    <col min="11271" max="11285" width="15" style="1" customWidth="1"/>
    <col min="11286" max="11519" width="11.42578125" style="1"/>
    <col min="11520" max="11520" width="3.42578125" style="1" customWidth="1"/>
    <col min="11521" max="11521" width="39.7109375" style="1" customWidth="1"/>
    <col min="11522" max="11526" width="14.28515625" style="1" customWidth="1"/>
    <col min="11527" max="11541" width="15" style="1" customWidth="1"/>
    <col min="11542" max="11775" width="11.42578125" style="1"/>
    <col min="11776" max="11776" width="3.42578125" style="1" customWidth="1"/>
    <col min="11777" max="11777" width="39.7109375" style="1" customWidth="1"/>
    <col min="11778" max="11782" width="14.28515625" style="1" customWidth="1"/>
    <col min="11783" max="11797" width="15" style="1" customWidth="1"/>
    <col min="11798" max="12031" width="11.42578125" style="1"/>
    <col min="12032" max="12032" width="3.42578125" style="1" customWidth="1"/>
    <col min="12033" max="12033" width="39.7109375" style="1" customWidth="1"/>
    <col min="12034" max="12038" width="14.28515625" style="1" customWidth="1"/>
    <col min="12039" max="12053" width="15" style="1" customWidth="1"/>
    <col min="12054" max="12287" width="11.42578125" style="1"/>
    <col min="12288" max="12288" width="3.42578125" style="1" customWidth="1"/>
    <col min="12289" max="12289" width="39.7109375" style="1" customWidth="1"/>
    <col min="12290" max="12294" width="14.28515625" style="1" customWidth="1"/>
    <col min="12295" max="12309" width="15" style="1" customWidth="1"/>
    <col min="12310" max="12543" width="11.42578125" style="1"/>
    <col min="12544" max="12544" width="3.42578125" style="1" customWidth="1"/>
    <col min="12545" max="12545" width="39.7109375" style="1" customWidth="1"/>
    <col min="12546" max="12550" width="14.28515625" style="1" customWidth="1"/>
    <col min="12551" max="12565" width="15" style="1" customWidth="1"/>
    <col min="12566" max="12799" width="11.42578125" style="1"/>
    <col min="12800" max="12800" width="3.42578125" style="1" customWidth="1"/>
    <col min="12801" max="12801" width="39.7109375" style="1" customWidth="1"/>
    <col min="12802" max="12806" width="14.28515625" style="1" customWidth="1"/>
    <col min="12807" max="12821" width="15" style="1" customWidth="1"/>
    <col min="12822" max="13055" width="11.42578125" style="1"/>
    <col min="13056" max="13056" width="3.42578125" style="1" customWidth="1"/>
    <col min="13057" max="13057" width="39.7109375" style="1" customWidth="1"/>
    <col min="13058" max="13062" width="14.28515625" style="1" customWidth="1"/>
    <col min="13063" max="13077" width="15" style="1" customWidth="1"/>
    <col min="13078" max="13311" width="11.42578125" style="1"/>
    <col min="13312" max="13312" width="3.42578125" style="1" customWidth="1"/>
    <col min="13313" max="13313" width="39.7109375" style="1" customWidth="1"/>
    <col min="13314" max="13318" width="14.28515625" style="1" customWidth="1"/>
    <col min="13319" max="13333" width="15" style="1" customWidth="1"/>
    <col min="13334" max="13567" width="11.42578125" style="1"/>
    <col min="13568" max="13568" width="3.42578125" style="1" customWidth="1"/>
    <col min="13569" max="13569" width="39.7109375" style="1" customWidth="1"/>
    <col min="13570" max="13574" width="14.28515625" style="1" customWidth="1"/>
    <col min="13575" max="13589" width="15" style="1" customWidth="1"/>
    <col min="13590" max="13823" width="11.42578125" style="1"/>
    <col min="13824" max="13824" width="3.42578125" style="1" customWidth="1"/>
    <col min="13825" max="13825" width="39.7109375" style="1" customWidth="1"/>
    <col min="13826" max="13830" width="14.28515625" style="1" customWidth="1"/>
    <col min="13831" max="13845" width="15" style="1" customWidth="1"/>
    <col min="13846" max="14079" width="11.42578125" style="1"/>
    <col min="14080" max="14080" width="3.42578125" style="1" customWidth="1"/>
    <col min="14081" max="14081" width="39.7109375" style="1" customWidth="1"/>
    <col min="14082" max="14086" width="14.28515625" style="1" customWidth="1"/>
    <col min="14087" max="14101" width="15" style="1" customWidth="1"/>
    <col min="14102" max="14335" width="11.42578125" style="1"/>
    <col min="14336" max="14336" width="3.42578125" style="1" customWidth="1"/>
    <col min="14337" max="14337" width="39.7109375" style="1" customWidth="1"/>
    <col min="14338" max="14342" width="14.28515625" style="1" customWidth="1"/>
    <col min="14343" max="14357" width="15" style="1" customWidth="1"/>
    <col min="14358" max="14591" width="11.42578125" style="1"/>
    <col min="14592" max="14592" width="3.42578125" style="1" customWidth="1"/>
    <col min="14593" max="14593" width="39.7109375" style="1" customWidth="1"/>
    <col min="14594" max="14598" width="14.28515625" style="1" customWidth="1"/>
    <col min="14599" max="14613" width="15" style="1" customWidth="1"/>
    <col min="14614" max="14847" width="11.42578125" style="1"/>
    <col min="14848" max="14848" width="3.42578125" style="1" customWidth="1"/>
    <col min="14849" max="14849" width="39.7109375" style="1" customWidth="1"/>
    <col min="14850" max="14854" width="14.28515625" style="1" customWidth="1"/>
    <col min="14855" max="14869" width="15" style="1" customWidth="1"/>
    <col min="14870" max="15103" width="11.42578125" style="1"/>
    <col min="15104" max="15104" width="3.42578125" style="1" customWidth="1"/>
    <col min="15105" max="15105" width="39.7109375" style="1" customWidth="1"/>
    <col min="15106" max="15110" width="14.28515625" style="1" customWidth="1"/>
    <col min="15111" max="15125" width="15" style="1" customWidth="1"/>
    <col min="15126" max="15359" width="11.42578125" style="1"/>
    <col min="15360" max="15360" width="3.42578125" style="1" customWidth="1"/>
    <col min="15361" max="15361" width="39.7109375" style="1" customWidth="1"/>
    <col min="15362" max="15366" width="14.28515625" style="1" customWidth="1"/>
    <col min="15367" max="15381" width="15" style="1" customWidth="1"/>
    <col min="15382" max="15615" width="11.42578125" style="1"/>
    <col min="15616" max="15616" width="3.42578125" style="1" customWidth="1"/>
    <col min="15617" max="15617" width="39.7109375" style="1" customWidth="1"/>
    <col min="15618" max="15622" width="14.28515625" style="1" customWidth="1"/>
    <col min="15623" max="15637" width="15" style="1" customWidth="1"/>
    <col min="15638" max="15871" width="11.42578125" style="1"/>
    <col min="15872" max="15872" width="3.42578125" style="1" customWidth="1"/>
    <col min="15873" max="15873" width="39.7109375" style="1" customWidth="1"/>
    <col min="15874" max="15878" width="14.28515625" style="1" customWidth="1"/>
    <col min="15879" max="15893" width="15" style="1" customWidth="1"/>
    <col min="15894" max="16127" width="11.42578125" style="1"/>
    <col min="16128" max="16128" width="3.42578125" style="1" customWidth="1"/>
    <col min="16129" max="16129" width="39.7109375" style="1" customWidth="1"/>
    <col min="16130" max="16134" width="14.28515625" style="1" customWidth="1"/>
    <col min="16135" max="16149" width="15" style="1" customWidth="1"/>
    <col min="16150" max="16384" width="11.42578125" style="1"/>
  </cols>
  <sheetData>
    <row r="1" spans="1:9" ht="12.95" customHeight="1" x14ac:dyDescent="0.2">
      <c r="A1" s="28" t="s">
        <v>27</v>
      </c>
      <c r="B1" s="28"/>
      <c r="C1" s="28"/>
      <c r="D1" s="28"/>
      <c r="E1" s="28"/>
      <c r="F1" s="28"/>
      <c r="H1" s="2" t="s">
        <v>0</v>
      </c>
    </row>
    <row r="2" spans="1:9" ht="11.1" customHeight="1" x14ac:dyDescent="0.2">
      <c r="A2" s="3" t="s">
        <v>1</v>
      </c>
      <c r="B2" s="4"/>
      <c r="D2" s="4"/>
      <c r="H2" s="5" t="s">
        <v>1</v>
      </c>
    </row>
    <row r="3" spans="1:9" ht="11.1" customHeight="1" x14ac:dyDescent="0.2">
      <c r="A3" s="3" t="s">
        <v>2</v>
      </c>
      <c r="B3" s="4"/>
      <c r="D3" s="4"/>
      <c r="H3" s="5" t="s">
        <v>2</v>
      </c>
    </row>
    <row r="4" spans="1:9" ht="11.1" customHeight="1" x14ac:dyDescent="0.2">
      <c r="A4" s="3" t="s">
        <v>31</v>
      </c>
      <c r="B4" s="4"/>
      <c r="D4" s="4"/>
      <c r="H4" s="5" t="s">
        <v>31</v>
      </c>
    </row>
    <row r="5" spans="1:9" ht="11.1" customHeight="1" x14ac:dyDescent="0.2">
      <c r="A5" s="3" t="s">
        <v>3</v>
      </c>
      <c r="B5" s="4"/>
      <c r="D5" s="4"/>
      <c r="H5" s="5" t="s">
        <v>3</v>
      </c>
    </row>
    <row r="6" spans="1:9" ht="11.1" customHeight="1" x14ac:dyDescent="0.2">
      <c r="A6" s="6" t="s">
        <v>4</v>
      </c>
      <c r="B6" s="4"/>
      <c r="D6" s="4"/>
      <c r="H6" s="7" t="s">
        <v>4</v>
      </c>
    </row>
    <row r="7" spans="1:9" ht="11.1" customHeight="1" x14ac:dyDescent="0.2">
      <c r="A7" s="6"/>
      <c r="B7" s="4"/>
      <c r="D7" s="4"/>
      <c r="H7" s="7"/>
    </row>
    <row r="8" spans="1:9" ht="20.100000000000001" customHeight="1" x14ac:dyDescent="0.2">
      <c r="A8" s="8" t="s">
        <v>5</v>
      </c>
      <c r="B8" s="19">
        <v>2008</v>
      </c>
      <c r="C8" s="19">
        <v>2009</v>
      </c>
      <c r="D8" s="19">
        <v>2010</v>
      </c>
      <c r="E8" s="19">
        <v>2011</v>
      </c>
      <c r="F8" s="19">
        <v>2012</v>
      </c>
      <c r="I8" s="9"/>
    </row>
    <row r="9" spans="1:9" ht="12.75" customHeight="1" x14ac:dyDescent="0.2">
      <c r="A9" s="10" t="s">
        <v>6</v>
      </c>
      <c r="B9" s="11">
        <v>2495722786.3800006</v>
      </c>
      <c r="C9" s="11">
        <v>2708496732.3199992</v>
      </c>
      <c r="D9" s="11">
        <v>2849469546.21</v>
      </c>
      <c r="E9" s="11">
        <v>3030246757.71</v>
      </c>
      <c r="F9" s="11">
        <v>3242337732.8800006</v>
      </c>
      <c r="I9" s="9"/>
    </row>
    <row r="10" spans="1:9" ht="12.75" customHeight="1" x14ac:dyDescent="0.2">
      <c r="A10" s="10" t="s">
        <v>7</v>
      </c>
      <c r="B10" s="11">
        <v>145107802.78000069</v>
      </c>
      <c r="C10" s="11">
        <v>156759706.83999968</v>
      </c>
      <c r="D10" s="11">
        <v>171170711.8399992</v>
      </c>
      <c r="E10" s="11">
        <v>179906819.53000069</v>
      </c>
      <c r="F10" s="11">
        <v>200964246.50999975</v>
      </c>
      <c r="I10" s="9"/>
    </row>
    <row r="11" spans="1:9" ht="12.75" customHeight="1" x14ac:dyDescent="0.2">
      <c r="A11" s="10" t="s">
        <v>8</v>
      </c>
      <c r="B11" s="11">
        <v>3252286232.4700003</v>
      </c>
      <c r="C11" s="11">
        <v>3345911359.6099997</v>
      </c>
      <c r="D11" s="11">
        <v>3485154868.4200001</v>
      </c>
      <c r="E11" s="11">
        <v>3660943750.46</v>
      </c>
      <c r="F11" s="11">
        <v>3871191420.4000001</v>
      </c>
      <c r="I11" s="9"/>
    </row>
    <row r="12" spans="1:9" ht="12.75" customHeight="1" x14ac:dyDescent="0.2">
      <c r="A12" s="10" t="s">
        <v>9</v>
      </c>
      <c r="B12" s="11">
        <v>206003173.40000001</v>
      </c>
      <c r="C12" s="11">
        <v>343749626.07999998</v>
      </c>
      <c r="D12" s="11">
        <v>508019849.43000001</v>
      </c>
      <c r="E12" s="11">
        <v>76514981.530000001</v>
      </c>
      <c r="F12" s="11">
        <v>858597639.28000009</v>
      </c>
      <c r="I12" s="9"/>
    </row>
    <row r="13" spans="1:9" ht="12.75" customHeight="1" x14ac:dyDescent="0.2">
      <c r="A13" s="10" t="s">
        <v>10</v>
      </c>
      <c r="B13" s="11">
        <v>33136595.130000114</v>
      </c>
      <c r="C13" s="11">
        <v>32729432.949999809</v>
      </c>
      <c r="D13" s="11">
        <v>34291181.759999752</v>
      </c>
      <c r="E13" s="11">
        <v>33532668.110000134</v>
      </c>
      <c r="F13" s="11">
        <v>34135589.069999695</v>
      </c>
      <c r="I13" s="9"/>
    </row>
    <row r="14" spans="1:9" ht="12.75" customHeight="1" x14ac:dyDescent="0.2">
      <c r="A14" s="10" t="s">
        <v>11</v>
      </c>
      <c r="B14" s="11">
        <v>850595411.8399992</v>
      </c>
      <c r="C14" s="11">
        <v>857133979.4800005</v>
      </c>
      <c r="D14" s="11">
        <v>1006825641.5600004</v>
      </c>
      <c r="E14" s="11">
        <v>560837822.85999966</v>
      </c>
      <c r="F14" s="11">
        <v>1320622669.3599992</v>
      </c>
      <c r="I14" s="9"/>
    </row>
    <row r="15" spans="1:9" ht="12.75" customHeight="1" x14ac:dyDescent="0.2">
      <c r="A15" s="10" t="s">
        <v>12</v>
      </c>
      <c r="B15" s="11">
        <v>756563446.08999968</v>
      </c>
      <c r="C15" s="11">
        <v>637414627.29000044</v>
      </c>
      <c r="D15" s="11">
        <v>635685322.21000004</v>
      </c>
      <c r="E15" s="11">
        <v>630696992.75</v>
      </c>
      <c r="F15" s="11">
        <v>628853687.5199995</v>
      </c>
      <c r="I15" s="9"/>
    </row>
    <row r="16" spans="1:9" ht="12.75" customHeight="1" x14ac:dyDescent="0.2">
      <c r="A16" s="10" t="s">
        <v>13</v>
      </c>
      <c r="B16" s="11">
        <v>1.3220938955082906</v>
      </c>
      <c r="C16" s="11">
        <v>1.2991473879145299</v>
      </c>
      <c r="D16" s="11">
        <v>1.3333153091887762</v>
      </c>
      <c r="E16" s="11">
        <v>1.174707474071129</v>
      </c>
      <c r="F16" s="11">
        <v>1.3835337932207605</v>
      </c>
      <c r="I16" s="9"/>
    </row>
    <row r="17" spans="1:9" ht="12.75" customHeight="1" x14ac:dyDescent="0.2">
      <c r="A17" s="10" t="s">
        <v>14</v>
      </c>
      <c r="B17" s="11">
        <v>1.3031440231338276</v>
      </c>
      <c r="C17" s="11">
        <v>1.2353388947026769</v>
      </c>
      <c r="D17" s="11">
        <v>1.2230890037254503</v>
      </c>
      <c r="E17" s="11">
        <v>1.2081338726442947</v>
      </c>
      <c r="F17" s="11">
        <v>1.1939507045003055</v>
      </c>
      <c r="I17" s="9"/>
    </row>
    <row r="18" spans="1:9" ht="12.75" customHeight="1" x14ac:dyDescent="0.2">
      <c r="I18" s="9"/>
    </row>
    <row r="19" spans="1:9" ht="20.100000000000001" customHeight="1" x14ac:dyDescent="0.2">
      <c r="A19" s="8" t="s">
        <v>5</v>
      </c>
      <c r="B19" s="19">
        <v>2013</v>
      </c>
      <c r="C19" s="19">
        <v>2014</v>
      </c>
      <c r="D19" s="19">
        <v>2015</v>
      </c>
      <c r="E19" s="19">
        <v>2016</v>
      </c>
      <c r="F19" s="19">
        <v>2017</v>
      </c>
      <c r="I19" s="9"/>
    </row>
    <row r="20" spans="1:9" ht="12.75" customHeight="1" x14ac:dyDescent="0.2">
      <c r="A20" s="10" t="s">
        <v>6</v>
      </c>
      <c r="B20" s="11">
        <v>3438100089.5599999</v>
      </c>
      <c r="C20" s="11">
        <v>3638798929.0799999</v>
      </c>
      <c r="D20" s="11">
        <v>3782461902.4199996</v>
      </c>
      <c r="E20" s="11">
        <v>3932379033.1900001</v>
      </c>
      <c r="F20" s="11">
        <v>4183073853.3899999</v>
      </c>
      <c r="I20" s="9"/>
    </row>
    <row r="21" spans="1:9" ht="12.75" customHeight="1" x14ac:dyDescent="0.2">
      <c r="A21" s="10" t="s">
        <v>7</v>
      </c>
      <c r="B21" s="11">
        <v>198657565.3499999</v>
      </c>
      <c r="C21" s="11">
        <v>215778401.17999983</v>
      </c>
      <c r="D21" s="11">
        <v>208159579.53000021</v>
      </c>
      <c r="E21" s="11">
        <v>220693891.13000011</v>
      </c>
      <c r="F21" s="11">
        <v>306827468.92000055</v>
      </c>
      <c r="I21" s="9"/>
    </row>
    <row r="22" spans="1:9" ht="12.75" customHeight="1" x14ac:dyDescent="0.2">
      <c r="A22" s="10" t="s">
        <v>8</v>
      </c>
      <c r="B22" s="11">
        <v>4050413289.9199991</v>
      </c>
      <c r="C22" s="11">
        <v>4239974900.3900003</v>
      </c>
      <c r="D22" s="11">
        <v>4367204963.2699995</v>
      </c>
      <c r="E22" s="11">
        <v>4549203530.3500004</v>
      </c>
      <c r="F22" s="11">
        <v>4880359590.1199999</v>
      </c>
      <c r="I22" s="9"/>
    </row>
    <row r="23" spans="1:9" ht="12.75" customHeight="1" x14ac:dyDescent="0.2">
      <c r="A23" s="10" t="s">
        <v>9</v>
      </c>
      <c r="B23" s="11">
        <v>664484804.90999997</v>
      </c>
      <c r="C23" s="11">
        <v>1443184764.27</v>
      </c>
      <c r="D23" s="11">
        <v>515369243.97000003</v>
      </c>
      <c r="E23" s="11">
        <v>826686308.57000005</v>
      </c>
      <c r="F23" s="11">
        <v>627573052.35000002</v>
      </c>
      <c r="I23" s="9"/>
    </row>
    <row r="24" spans="1:9" ht="12.75" customHeight="1" x14ac:dyDescent="0.2">
      <c r="A24" s="10" t="s">
        <v>10</v>
      </c>
      <c r="B24" s="11">
        <v>33200278.730000496</v>
      </c>
      <c r="C24" s="11">
        <v>31783597.21999979</v>
      </c>
      <c r="D24" s="11">
        <v>33736204.289999962</v>
      </c>
      <c r="E24" s="11">
        <v>46398246.519999146</v>
      </c>
      <c r="F24" s="11">
        <v>52597334.130000472</v>
      </c>
      <c r="I24" s="9"/>
    </row>
    <row r="25" spans="1:9" ht="12.75" customHeight="1" x14ac:dyDescent="0.2">
      <c r="A25" s="10" t="s">
        <v>11</v>
      </c>
      <c r="B25" s="11">
        <v>1111340718.6499991</v>
      </c>
      <c r="C25" s="11">
        <v>1860365931.6200008</v>
      </c>
      <c r="D25" s="11">
        <v>925688929.57999992</v>
      </c>
      <c r="E25" s="11">
        <v>1269215161.1200001</v>
      </c>
      <c r="F25" s="11">
        <v>1070628654.29</v>
      </c>
      <c r="I25" s="9"/>
    </row>
    <row r="26" spans="1:9" ht="12.75" customHeight="1" x14ac:dyDescent="0.2">
      <c r="A26" s="10" t="s">
        <v>12</v>
      </c>
      <c r="B26" s="11">
        <v>612313200.35999918</v>
      </c>
      <c r="C26" s="11">
        <v>601175971.31000042</v>
      </c>
      <c r="D26" s="11">
        <v>584743060.8499999</v>
      </c>
      <c r="E26" s="11">
        <v>616824497.16000032</v>
      </c>
      <c r="F26" s="11">
        <v>697285736.73000002</v>
      </c>
      <c r="I26" s="9"/>
    </row>
    <row r="27" spans="1:9" ht="12.75" customHeight="1" x14ac:dyDescent="0.2">
      <c r="A27" s="10" t="s">
        <v>13</v>
      </c>
      <c r="B27" s="11">
        <v>1.3055855858719578</v>
      </c>
      <c r="C27" s="11">
        <v>1.4826381136565532</v>
      </c>
      <c r="D27" s="11">
        <v>1.2319661069753141</v>
      </c>
      <c r="E27" s="11">
        <v>1.3056086864469911</v>
      </c>
      <c r="F27" s="11">
        <v>1.2384526022810618</v>
      </c>
      <c r="I27" s="9"/>
    </row>
    <row r="28" spans="1:9" ht="12.75" customHeight="1" x14ac:dyDescent="0.2">
      <c r="A28" s="10" t="s">
        <v>14</v>
      </c>
      <c r="B28" s="11">
        <v>1.1780963859136404</v>
      </c>
      <c r="C28" s="11">
        <v>1.1652127482245895</v>
      </c>
      <c r="D28" s="11">
        <v>1.1545932453347076</v>
      </c>
      <c r="E28" s="11">
        <v>1.1568578440567119</v>
      </c>
      <c r="F28" s="11">
        <v>1.1666921888469441</v>
      </c>
      <c r="I28" s="9"/>
    </row>
    <row r="29" spans="1:9" ht="11.1" customHeight="1" x14ac:dyDescent="0.2">
      <c r="A29" s="13"/>
      <c r="B29" s="4"/>
      <c r="D29" s="4"/>
      <c r="I29" s="9"/>
    </row>
    <row r="30" spans="1:9" ht="18.75" customHeight="1" x14ac:dyDescent="0.25">
      <c r="A30"/>
      <c r="B30"/>
      <c r="D30" s="4"/>
      <c r="I30" s="9"/>
    </row>
    <row r="31" spans="1:9" ht="11.1" customHeight="1" x14ac:dyDescent="0.25">
      <c r="A31"/>
      <c r="B31"/>
      <c r="D31" s="4"/>
      <c r="I31" s="9"/>
    </row>
    <row r="32" spans="1:9" ht="11.1" customHeight="1" x14ac:dyDescent="0.25">
      <c r="A32"/>
      <c r="B32"/>
      <c r="D32" s="4"/>
      <c r="I32" s="9"/>
    </row>
    <row r="33" spans="1:34" ht="11.1" customHeight="1" x14ac:dyDescent="0.25">
      <c r="A33"/>
      <c r="B33"/>
      <c r="D33" s="4"/>
      <c r="I33" s="9"/>
    </row>
    <row r="34" spans="1:34" ht="11.1" customHeight="1" x14ac:dyDescent="0.25">
      <c r="A34"/>
      <c r="B34"/>
      <c r="D34" s="4"/>
      <c r="I34" s="9"/>
    </row>
    <row r="35" spans="1:34" ht="11.1" customHeight="1" x14ac:dyDescent="0.25">
      <c r="A35"/>
      <c r="B35"/>
      <c r="D35" s="4"/>
      <c r="I35" s="9"/>
    </row>
    <row r="36" spans="1:34" ht="15" customHeight="1" x14ac:dyDescent="0.25">
      <c r="A36"/>
      <c r="B36"/>
      <c r="D36" s="4"/>
      <c r="I36" s="9"/>
    </row>
    <row r="37" spans="1:34" ht="11.1" customHeight="1" x14ac:dyDescent="0.25">
      <c r="A37"/>
      <c r="B37"/>
      <c r="D37" s="4"/>
      <c r="I37" s="9"/>
    </row>
    <row r="38" spans="1:34" ht="11.1" customHeight="1" x14ac:dyDescent="0.25">
      <c r="A38"/>
      <c r="B38"/>
      <c r="D38" s="4"/>
      <c r="I38" s="9"/>
    </row>
    <row r="39" spans="1:34" ht="11.1" customHeight="1" x14ac:dyDescent="0.25">
      <c r="A39"/>
      <c r="B39"/>
      <c r="D39" s="4"/>
      <c r="I39" s="9"/>
    </row>
    <row r="40" spans="1:34" ht="11.1" customHeight="1" x14ac:dyDescent="0.2">
      <c r="A40" s="13"/>
      <c r="B40" s="4"/>
      <c r="D40" s="4"/>
      <c r="I40" s="9"/>
    </row>
    <row r="41" spans="1:34" ht="11.1" customHeight="1" x14ac:dyDescent="0.2">
      <c r="A41" s="13"/>
      <c r="B41" s="4"/>
      <c r="D41" s="4"/>
      <c r="I41" s="9"/>
    </row>
    <row r="42" spans="1:34" ht="11.1" customHeight="1" x14ac:dyDescent="0.2">
      <c r="A42" s="13"/>
      <c r="B42" s="4"/>
      <c r="D42" s="4"/>
    </row>
    <row r="43" spans="1:34" ht="11.1" customHeight="1" x14ac:dyDescent="0.2">
      <c r="A43" s="13"/>
      <c r="B43" s="4"/>
      <c r="D43" s="4"/>
    </row>
    <row r="44" spans="1:34" x14ac:dyDescent="0.2">
      <c r="A44" s="14" t="s">
        <v>5</v>
      </c>
      <c r="B44" s="15" t="s">
        <v>15</v>
      </c>
      <c r="C44" s="15" t="s">
        <v>19</v>
      </c>
      <c r="D44" s="15"/>
      <c r="E44" s="15" t="s">
        <v>15</v>
      </c>
      <c r="F44" s="15" t="s">
        <v>20</v>
      </c>
      <c r="G44" s="15"/>
      <c r="H44" s="15" t="s">
        <v>15</v>
      </c>
      <c r="I44" s="15" t="s">
        <v>21</v>
      </c>
      <c r="J44" s="15"/>
      <c r="K44" s="15" t="s">
        <v>15</v>
      </c>
      <c r="L44" s="15" t="s">
        <v>22</v>
      </c>
      <c r="M44" s="15"/>
      <c r="N44" s="15" t="s">
        <v>15</v>
      </c>
      <c r="O44" s="15" t="s">
        <v>23</v>
      </c>
      <c r="P44" s="15"/>
      <c r="Q44" s="15" t="s">
        <v>15</v>
      </c>
      <c r="R44" s="15" t="s">
        <v>24</v>
      </c>
      <c r="S44" s="15"/>
      <c r="T44" s="15" t="s">
        <v>15</v>
      </c>
      <c r="U44" s="15" t="s">
        <v>25</v>
      </c>
      <c r="V44" s="15"/>
      <c r="W44" s="15" t="s">
        <v>15</v>
      </c>
      <c r="X44" s="15" t="s">
        <v>26</v>
      </c>
      <c r="Y44" s="15"/>
      <c r="Z44" s="15" t="s">
        <v>15</v>
      </c>
      <c r="AA44" s="15" t="s">
        <v>28</v>
      </c>
      <c r="AB44" s="15"/>
      <c r="AC44" s="15" t="s">
        <v>29</v>
      </c>
      <c r="AD44" s="15" t="s">
        <v>30</v>
      </c>
      <c r="AE44" s="15"/>
      <c r="AF44" s="15" t="s">
        <v>29</v>
      </c>
      <c r="AG44" s="15" t="s">
        <v>30</v>
      </c>
    </row>
    <row r="45" spans="1:34" x14ac:dyDescent="0.2">
      <c r="A45" s="12" t="s">
        <v>6</v>
      </c>
      <c r="B45" s="16">
        <v>2495722786.3800006</v>
      </c>
      <c r="C45" s="16"/>
      <c r="D45" s="16"/>
      <c r="E45" s="16">
        <v>2708496732.3199992</v>
      </c>
      <c r="F45" s="16"/>
      <c r="G45" s="16"/>
      <c r="H45" s="16">
        <v>2849469546.21</v>
      </c>
      <c r="I45" s="16"/>
      <c r="J45" s="16"/>
      <c r="K45" s="16">
        <v>3030246757.71</v>
      </c>
      <c r="L45" s="16"/>
      <c r="M45" s="16"/>
      <c r="N45" s="16">
        <v>3242337732.8800006</v>
      </c>
      <c r="O45" s="16"/>
      <c r="P45" s="16"/>
      <c r="Q45" s="16">
        <v>3438100089.5599999</v>
      </c>
      <c r="R45" s="16"/>
      <c r="S45" s="16"/>
      <c r="T45" s="16">
        <v>3638798929.0799999</v>
      </c>
      <c r="U45" s="16"/>
      <c r="V45" s="16"/>
      <c r="W45" s="16">
        <v>3782461902.4199996</v>
      </c>
      <c r="X45" s="16"/>
      <c r="Y45" s="16"/>
      <c r="Z45" s="16">
        <v>3932379033.1900001</v>
      </c>
      <c r="AA45" s="16"/>
      <c r="AB45" s="16"/>
      <c r="AC45" s="16">
        <v>4183073853.3899999</v>
      </c>
      <c r="AD45" s="16"/>
      <c r="AE45" s="16"/>
      <c r="AF45" s="16"/>
      <c r="AG45" s="16"/>
      <c r="AH45" s="1" t="s">
        <v>6</v>
      </c>
    </row>
    <row r="46" spans="1:34" x14ac:dyDescent="0.2">
      <c r="A46" s="12" t="s">
        <v>7</v>
      </c>
      <c r="B46" s="16">
        <v>145107802.78000069</v>
      </c>
      <c r="C46" s="16"/>
      <c r="D46" s="16"/>
      <c r="E46" s="16">
        <v>156759706.83999968</v>
      </c>
      <c r="F46" s="16"/>
      <c r="G46" s="16"/>
      <c r="H46" s="16">
        <v>171170711.8399992</v>
      </c>
      <c r="I46" s="16"/>
      <c r="J46" s="16"/>
      <c r="K46" s="16">
        <v>179906819.53000069</v>
      </c>
      <c r="L46" s="16"/>
      <c r="M46" s="16"/>
      <c r="N46" s="16">
        <v>200964246.50999975</v>
      </c>
      <c r="O46" s="16"/>
      <c r="P46" s="16"/>
      <c r="Q46" s="16">
        <v>198657565.3499999</v>
      </c>
      <c r="R46" s="16"/>
      <c r="S46" s="16"/>
      <c r="T46" s="16">
        <v>215778401.17999983</v>
      </c>
      <c r="U46" s="16"/>
      <c r="V46" s="16"/>
      <c r="W46" s="16">
        <v>208159579.53000021</v>
      </c>
      <c r="X46" s="16"/>
      <c r="Y46" s="16"/>
      <c r="Z46" s="16">
        <v>220693891.13000011</v>
      </c>
      <c r="AA46" s="16"/>
      <c r="AB46" s="16"/>
      <c r="AC46" s="16">
        <v>306827468.92000055</v>
      </c>
      <c r="AD46" s="16"/>
      <c r="AE46" s="16"/>
      <c r="AF46" s="16"/>
      <c r="AG46" s="16"/>
      <c r="AH46" s="1" t="s">
        <v>7</v>
      </c>
    </row>
    <row r="47" spans="1:34" x14ac:dyDescent="0.2">
      <c r="A47" s="12" t="s">
        <v>8</v>
      </c>
      <c r="B47" s="16"/>
      <c r="C47" s="16">
        <v>3252286232.4700003</v>
      </c>
      <c r="D47" s="16"/>
      <c r="E47" s="16"/>
      <c r="F47" s="16">
        <v>3345911359.6099997</v>
      </c>
      <c r="G47" s="16"/>
      <c r="H47" s="16"/>
      <c r="I47" s="16">
        <v>3485154868.4200001</v>
      </c>
      <c r="J47" s="16"/>
      <c r="K47" s="16"/>
      <c r="L47" s="16">
        <v>3660943750.46</v>
      </c>
      <c r="M47" s="16"/>
      <c r="N47" s="16"/>
      <c r="O47" s="16">
        <v>3871191420.4000001</v>
      </c>
      <c r="P47" s="16"/>
      <c r="Q47" s="16"/>
      <c r="R47" s="16">
        <v>4050413289.9199991</v>
      </c>
      <c r="S47" s="16"/>
      <c r="T47" s="16"/>
      <c r="U47" s="16">
        <v>4239974900.3900003</v>
      </c>
      <c r="V47" s="16"/>
      <c r="W47" s="16"/>
      <c r="X47" s="16">
        <v>4367204963.2699995</v>
      </c>
      <c r="Y47" s="16"/>
      <c r="Z47" s="16"/>
      <c r="AA47" s="16">
        <v>4549203530.3500004</v>
      </c>
      <c r="AB47" s="16"/>
      <c r="AC47" s="16"/>
      <c r="AD47" s="16">
        <v>4880359590.1199999</v>
      </c>
      <c r="AE47" s="16"/>
      <c r="AF47" s="16"/>
      <c r="AG47" s="16"/>
      <c r="AH47" s="1" t="s">
        <v>8</v>
      </c>
    </row>
    <row r="48" spans="1:34" x14ac:dyDescent="0.2">
      <c r="A48" s="12" t="s">
        <v>9</v>
      </c>
      <c r="B48" s="16"/>
      <c r="C48" s="16">
        <v>206003173.40000001</v>
      </c>
      <c r="D48" s="16"/>
      <c r="E48" s="16"/>
      <c r="F48" s="16">
        <v>343749626.07999998</v>
      </c>
      <c r="G48" s="16"/>
      <c r="H48" s="16"/>
      <c r="I48" s="16">
        <v>508019849.43000001</v>
      </c>
      <c r="J48" s="16"/>
      <c r="K48" s="16"/>
      <c r="L48" s="16">
        <v>76514981.530000001</v>
      </c>
      <c r="M48" s="16"/>
      <c r="N48" s="16"/>
      <c r="O48" s="16">
        <v>858597639.28000009</v>
      </c>
      <c r="P48" s="16"/>
      <c r="Q48" s="16"/>
      <c r="R48" s="16">
        <v>664484804.90999997</v>
      </c>
      <c r="S48" s="16"/>
      <c r="T48" s="16"/>
      <c r="U48" s="16">
        <v>1443184764.27</v>
      </c>
      <c r="V48" s="16"/>
      <c r="W48" s="16"/>
      <c r="X48" s="16">
        <v>515369243.97000003</v>
      </c>
      <c r="Y48" s="16"/>
      <c r="Z48" s="16"/>
      <c r="AA48" s="16">
        <v>826686308.57000005</v>
      </c>
      <c r="AB48" s="16"/>
      <c r="AC48" s="16"/>
      <c r="AD48" s="16">
        <v>627573052.35000002</v>
      </c>
      <c r="AE48" s="16"/>
      <c r="AF48" s="16"/>
      <c r="AG48" s="16"/>
      <c r="AH48" s="1" t="s">
        <v>9</v>
      </c>
    </row>
    <row r="49" spans="1:40" x14ac:dyDescent="0.2">
      <c r="A49" s="12" t="s">
        <v>10</v>
      </c>
      <c r="B49" s="16"/>
      <c r="C49" s="16">
        <v>33136595.130000114</v>
      </c>
      <c r="D49" s="16"/>
      <c r="E49" s="16"/>
      <c r="F49" s="16">
        <v>32729432.949999809</v>
      </c>
      <c r="G49" s="16"/>
      <c r="H49" s="16"/>
      <c r="I49" s="16">
        <v>34291181.759999752</v>
      </c>
      <c r="J49" s="16"/>
      <c r="K49" s="16"/>
      <c r="L49" s="16">
        <v>33532668.110000134</v>
      </c>
      <c r="M49" s="16"/>
      <c r="N49" s="16"/>
      <c r="O49" s="16">
        <v>34135589.069999695</v>
      </c>
      <c r="P49" s="16"/>
      <c r="Q49" s="16"/>
      <c r="R49" s="16">
        <v>33200278.730000496</v>
      </c>
      <c r="S49" s="16"/>
      <c r="T49" s="16"/>
      <c r="U49" s="16">
        <v>31783597.21999979</v>
      </c>
      <c r="V49" s="16"/>
      <c r="W49" s="16"/>
      <c r="X49" s="16">
        <v>33736204.289999962</v>
      </c>
      <c r="Y49" s="16"/>
      <c r="Z49" s="16"/>
      <c r="AA49" s="16">
        <v>46398246.519999146</v>
      </c>
      <c r="AB49" s="16"/>
      <c r="AC49" s="16"/>
      <c r="AD49" s="16">
        <v>52597334.130000472</v>
      </c>
      <c r="AE49" s="16"/>
      <c r="AF49" s="16"/>
      <c r="AG49" s="16"/>
      <c r="AH49" s="1" t="s">
        <v>10</v>
      </c>
    </row>
    <row r="50" spans="1:40" x14ac:dyDescent="0.2">
      <c r="A50" s="12" t="s">
        <v>11</v>
      </c>
      <c r="B50" s="16">
        <v>850595411.8399992</v>
      </c>
      <c r="C50" s="16">
        <v>850595411.8399992</v>
      </c>
      <c r="D50" s="16">
        <v>850595411.8399992</v>
      </c>
      <c r="E50" s="16">
        <v>857133979.4800005</v>
      </c>
      <c r="F50" s="16">
        <v>857133979.4800005</v>
      </c>
      <c r="G50" s="16">
        <v>857133979.4800005</v>
      </c>
      <c r="H50" s="16">
        <v>1006825641.5600004</v>
      </c>
      <c r="I50" s="16">
        <v>1006825641.5600004</v>
      </c>
      <c r="J50" s="16">
        <v>1006825641.5600004</v>
      </c>
      <c r="K50" s="16">
        <v>560837822.85999966</v>
      </c>
      <c r="L50" s="16">
        <v>560837822.85999966</v>
      </c>
      <c r="M50" s="16">
        <v>560837822.85999966</v>
      </c>
      <c r="N50" s="16">
        <v>1320622669.3599992</v>
      </c>
      <c r="O50" s="16">
        <v>1320622669.3599992</v>
      </c>
      <c r="P50" s="16">
        <v>1320622669.3599992</v>
      </c>
      <c r="Q50" s="16">
        <v>1111340718.6499991</v>
      </c>
      <c r="R50" s="16">
        <v>1111340718.6499991</v>
      </c>
      <c r="S50" s="16">
        <v>1111340718.6499991</v>
      </c>
      <c r="T50" s="16">
        <v>1860365931.6200008</v>
      </c>
      <c r="U50" s="16">
        <v>1860365931.6200008</v>
      </c>
      <c r="V50" s="16">
        <v>1860365931.6200008</v>
      </c>
      <c r="W50" s="16"/>
      <c r="X50" s="16">
        <v>925688929.57999992</v>
      </c>
      <c r="Y50" s="16">
        <v>925688929.57999992</v>
      </c>
      <c r="Z50" s="16">
        <v>1269215161.1200001</v>
      </c>
      <c r="AA50" s="16">
        <v>1269215161.1200001</v>
      </c>
      <c r="AB50" s="16">
        <v>1269215161.1200001</v>
      </c>
      <c r="AC50" s="16">
        <v>1070628654.29</v>
      </c>
      <c r="AD50" s="16">
        <v>1070628654.29</v>
      </c>
      <c r="AE50" s="16"/>
      <c r="AF50" s="16"/>
      <c r="AG50" s="16"/>
      <c r="AH50" s="1" t="s">
        <v>11</v>
      </c>
    </row>
    <row r="51" spans="1:40" x14ac:dyDescent="0.2">
      <c r="A51" s="12" t="s">
        <v>12</v>
      </c>
      <c r="B51" s="16">
        <v>756563446.08999968</v>
      </c>
      <c r="C51" s="16">
        <v>756563446.08999968</v>
      </c>
      <c r="D51" s="16">
        <v>756563446.08999968</v>
      </c>
      <c r="E51" s="16">
        <v>637414627.29000044</v>
      </c>
      <c r="F51" s="16">
        <v>637414627.29000044</v>
      </c>
      <c r="G51" s="16">
        <v>637414627.29000044</v>
      </c>
      <c r="H51" s="16">
        <v>635685322.21000004</v>
      </c>
      <c r="I51" s="16">
        <v>635685322.21000004</v>
      </c>
      <c r="J51" s="16">
        <v>635685322.21000004</v>
      </c>
      <c r="K51" s="16">
        <v>630696992.75</v>
      </c>
      <c r="L51" s="16">
        <v>630696992.75</v>
      </c>
      <c r="M51" s="16">
        <v>630696992.75</v>
      </c>
      <c r="N51" s="16">
        <v>628853687.5199995</v>
      </c>
      <c r="O51" s="16">
        <v>628853687.5199995</v>
      </c>
      <c r="P51" s="16">
        <v>628853687.5199995</v>
      </c>
      <c r="Q51" s="16">
        <v>612313200.35999918</v>
      </c>
      <c r="R51" s="16">
        <v>612313200.35999918</v>
      </c>
      <c r="S51" s="16">
        <v>612313200.35999918</v>
      </c>
      <c r="T51" s="16">
        <v>601175971.31000042</v>
      </c>
      <c r="U51" s="16">
        <v>601175971.31000042</v>
      </c>
      <c r="V51" s="16">
        <v>601175971.31000042</v>
      </c>
      <c r="W51" s="16"/>
      <c r="X51" s="16">
        <v>584743060.8499999</v>
      </c>
      <c r="Y51" s="16">
        <v>584743060.8499999</v>
      </c>
      <c r="Z51" s="16">
        <v>616824497.16000032</v>
      </c>
      <c r="AA51" s="16">
        <v>616824497.16000032</v>
      </c>
      <c r="AB51" s="16">
        <v>616824497.16000032</v>
      </c>
      <c r="AC51" s="16">
        <v>0</v>
      </c>
      <c r="AD51" s="16">
        <v>697285736.73000002</v>
      </c>
      <c r="AE51" s="16"/>
      <c r="AF51" s="16"/>
      <c r="AG51" s="16"/>
      <c r="AH51" s="1" t="s">
        <v>12</v>
      </c>
    </row>
    <row r="52" spans="1:40" x14ac:dyDescent="0.2">
      <c r="A52" s="12" t="s">
        <v>13</v>
      </c>
      <c r="B52" s="16">
        <v>1.3220938955082906</v>
      </c>
      <c r="C52" s="16">
        <v>1.3220938955082906</v>
      </c>
      <c r="D52" s="16">
        <v>1.3220938955082906</v>
      </c>
      <c r="E52" s="16">
        <v>1.2991473879145299</v>
      </c>
      <c r="F52" s="16">
        <v>1.2991473879145299</v>
      </c>
      <c r="G52" s="16">
        <v>1.2991473879145299</v>
      </c>
      <c r="H52" s="16">
        <v>1.3333153091887762</v>
      </c>
      <c r="I52" s="16">
        <v>1.3333153091887762</v>
      </c>
      <c r="J52" s="16">
        <v>1.3333153091887762</v>
      </c>
      <c r="K52" s="16">
        <v>1.174707474071129</v>
      </c>
      <c r="L52" s="16">
        <v>1.174707474071129</v>
      </c>
      <c r="M52" s="16">
        <v>1.174707474071129</v>
      </c>
      <c r="N52" s="16">
        <v>1.3835337932207605</v>
      </c>
      <c r="O52" s="16">
        <v>1.3835337932207605</v>
      </c>
      <c r="P52" s="16">
        <v>1.3835337932207605</v>
      </c>
      <c r="Q52" s="16">
        <v>1.3055855858719578</v>
      </c>
      <c r="R52" s="16">
        <v>1.3055855858719578</v>
      </c>
      <c r="S52" s="16">
        <v>1.3055855858719578</v>
      </c>
      <c r="T52" s="16">
        <v>1.4826381136565532</v>
      </c>
      <c r="U52" s="16">
        <v>1.4826381136565532</v>
      </c>
      <c r="V52" s="16">
        <v>1.4826381136565532</v>
      </c>
      <c r="W52" s="16">
        <v>1.2319661069753141</v>
      </c>
      <c r="X52" s="16">
        <v>1.2319661069753141</v>
      </c>
      <c r="Y52" s="16">
        <v>1.2319661069753141</v>
      </c>
      <c r="Z52" s="16">
        <v>1.3056086864469911</v>
      </c>
      <c r="AA52" s="16">
        <v>1.3056086864469911</v>
      </c>
      <c r="AB52" s="16">
        <v>1.3056086864469911</v>
      </c>
      <c r="AC52" s="16">
        <v>1.2384526022810618</v>
      </c>
      <c r="AD52" s="16">
        <v>1.2384526022810618</v>
      </c>
      <c r="AE52" s="16"/>
      <c r="AF52" s="16"/>
      <c r="AG52" s="16"/>
      <c r="AH52" s="1" t="s">
        <v>13</v>
      </c>
    </row>
    <row r="53" spans="1:40" x14ac:dyDescent="0.2">
      <c r="A53" s="12" t="s">
        <v>14</v>
      </c>
      <c r="B53" s="16">
        <v>1.3031440231338276</v>
      </c>
      <c r="C53" s="16">
        <v>1.3031440231338276</v>
      </c>
      <c r="D53" s="16">
        <v>1.3031440231338276</v>
      </c>
      <c r="E53" s="16">
        <v>1.2353388947026769</v>
      </c>
      <c r="F53" s="16">
        <v>1.2353388947026769</v>
      </c>
      <c r="G53" s="16">
        <v>1.2353388947026769</v>
      </c>
      <c r="H53" s="16">
        <v>1.2230890037254503</v>
      </c>
      <c r="I53" s="16">
        <v>1.2230890037254503</v>
      </c>
      <c r="J53" s="16">
        <v>1.2230890037254503</v>
      </c>
      <c r="K53" s="16">
        <v>1.2081338726442947</v>
      </c>
      <c r="L53" s="16">
        <v>1.2081338726442947</v>
      </c>
      <c r="M53" s="16">
        <v>1.2081338726442947</v>
      </c>
      <c r="N53" s="16">
        <v>1.1939507045003055</v>
      </c>
      <c r="O53" s="16">
        <v>1.1939507045003055</v>
      </c>
      <c r="P53" s="16">
        <v>1.1939507045003055</v>
      </c>
      <c r="Q53" s="16">
        <v>1.1780963859136404</v>
      </c>
      <c r="R53" s="16">
        <v>1.1780963859136404</v>
      </c>
      <c r="S53" s="16">
        <v>1.1780963859136404</v>
      </c>
      <c r="T53" s="16">
        <v>1.1652127482245895</v>
      </c>
      <c r="U53" s="16">
        <v>1.1652127482245895</v>
      </c>
      <c r="V53" s="16">
        <v>1.1652127482245895</v>
      </c>
      <c r="W53" s="16">
        <v>1.1545932453347076</v>
      </c>
      <c r="X53" s="16">
        <v>1.1545932453347076</v>
      </c>
      <c r="Y53" s="16">
        <v>1.1545932453347076</v>
      </c>
      <c r="Z53" s="16">
        <v>1.1568578440567119</v>
      </c>
      <c r="AA53" s="16">
        <v>1.1568578440567119</v>
      </c>
      <c r="AB53" s="16">
        <v>1.1568578440567119</v>
      </c>
      <c r="AC53" s="16">
        <v>1.1666921888469441</v>
      </c>
      <c r="AD53" s="16">
        <v>1.1666921888469441</v>
      </c>
      <c r="AE53" s="16"/>
      <c r="AF53" s="16"/>
      <c r="AG53" s="16"/>
      <c r="AH53" s="1" t="s">
        <v>14</v>
      </c>
    </row>
    <row r="54" spans="1:40" ht="12.75" x14ac:dyDescent="0.2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40" ht="11.1" customHeight="1" x14ac:dyDescent="0.2">
      <c r="A55" s="13"/>
      <c r="B55" s="4"/>
      <c r="D55" s="4"/>
    </row>
    <row r="56" spans="1:40" x14ac:dyDescent="0.2">
      <c r="A56" s="14" t="s">
        <v>5</v>
      </c>
      <c r="B56" s="15" t="s">
        <v>15</v>
      </c>
      <c r="C56" s="15" t="s">
        <v>16</v>
      </c>
      <c r="D56" s="15"/>
      <c r="E56" s="15" t="s">
        <v>15</v>
      </c>
      <c r="F56" s="15" t="s">
        <v>17</v>
      </c>
      <c r="G56" s="15"/>
      <c r="H56" s="15" t="s">
        <v>15</v>
      </c>
      <c r="I56" s="15" t="s">
        <v>18</v>
      </c>
      <c r="J56" s="15"/>
      <c r="K56" s="15" t="s">
        <v>15</v>
      </c>
      <c r="L56" s="15" t="s">
        <v>19</v>
      </c>
      <c r="M56" s="15"/>
      <c r="N56" s="15" t="s">
        <v>15</v>
      </c>
      <c r="O56" s="15" t="s">
        <v>20</v>
      </c>
      <c r="P56" s="15"/>
      <c r="Q56" s="15" t="s">
        <v>15</v>
      </c>
      <c r="R56" s="15" t="s">
        <v>21</v>
      </c>
      <c r="S56" s="15"/>
      <c r="T56" s="15" t="s">
        <v>15</v>
      </c>
      <c r="U56" s="15" t="s">
        <v>22</v>
      </c>
      <c r="V56" s="15"/>
      <c r="W56" s="15" t="s">
        <v>15</v>
      </c>
      <c r="X56" s="15" t="s">
        <v>23</v>
      </c>
      <c r="Y56" s="15"/>
      <c r="Z56" s="15" t="s">
        <v>15</v>
      </c>
      <c r="AA56" s="15" t="s">
        <v>24</v>
      </c>
      <c r="AB56" s="15"/>
      <c r="AC56" s="15" t="s">
        <v>15</v>
      </c>
      <c r="AD56" s="15" t="s">
        <v>25</v>
      </c>
      <c r="AE56" s="15"/>
      <c r="AF56" s="15" t="s">
        <v>15</v>
      </c>
      <c r="AG56" s="15" t="s">
        <v>26</v>
      </c>
      <c r="AH56" s="15"/>
      <c r="AI56" s="15" t="s">
        <v>15</v>
      </c>
      <c r="AJ56" s="15" t="s">
        <v>28</v>
      </c>
      <c r="AK56" s="15"/>
      <c r="AL56" s="15" t="s">
        <v>29</v>
      </c>
      <c r="AM56" s="15" t="s">
        <v>30</v>
      </c>
    </row>
    <row r="57" spans="1:40" x14ac:dyDescent="0.2">
      <c r="A57" s="12" t="s">
        <v>6</v>
      </c>
      <c r="B57" s="16">
        <v>2130661599.2100003</v>
      </c>
      <c r="C57" s="16"/>
      <c r="D57" s="16"/>
      <c r="E57" s="16">
        <v>2229720094.4199991</v>
      </c>
      <c r="F57" s="16"/>
      <c r="G57" s="16"/>
      <c r="H57" s="16">
        <v>2353657794.5300002</v>
      </c>
      <c r="I57" s="16"/>
      <c r="J57" s="16"/>
      <c r="K57" s="16">
        <v>2495722786.3800006</v>
      </c>
      <c r="L57" s="16"/>
      <c r="M57" s="16"/>
      <c r="N57" s="16">
        <v>2708496732.3199992</v>
      </c>
      <c r="O57" s="16"/>
      <c r="P57" s="16"/>
      <c r="Q57" s="16">
        <v>2849469546.21</v>
      </c>
      <c r="R57" s="16"/>
      <c r="S57" s="16"/>
      <c r="T57" s="16">
        <v>3030246757.71</v>
      </c>
      <c r="U57" s="16"/>
      <c r="V57" s="16"/>
      <c r="W57" s="16">
        <v>3242337732.8800006</v>
      </c>
      <c r="X57" s="16"/>
      <c r="Y57" s="16"/>
      <c r="Z57" s="16">
        <v>3438100089.5599999</v>
      </c>
      <c r="AA57" s="16"/>
      <c r="AB57" s="16"/>
      <c r="AC57" s="16">
        <v>3638798929.0799999</v>
      </c>
      <c r="AD57" s="16"/>
      <c r="AE57" s="16"/>
      <c r="AF57" s="16">
        <v>3782461902.4199996</v>
      </c>
      <c r="AG57" s="16"/>
      <c r="AH57" s="16"/>
      <c r="AI57" s="16">
        <v>3932379033.1900001</v>
      </c>
      <c r="AJ57" s="16"/>
      <c r="AK57" s="16"/>
      <c r="AL57" s="16">
        <v>4183073853.3899999</v>
      </c>
      <c r="AM57" s="16"/>
      <c r="AN57" s="1" t="s">
        <v>6</v>
      </c>
    </row>
    <row r="58" spans="1:40" x14ac:dyDescent="0.2">
      <c r="A58" s="12" t="s">
        <v>7</v>
      </c>
      <c r="B58" s="16">
        <v>133826939.3900001</v>
      </c>
      <c r="C58" s="16"/>
      <c r="D58" s="16"/>
      <c r="E58" s="16">
        <v>158402621.4829998</v>
      </c>
      <c r="F58" s="16"/>
      <c r="G58" s="16"/>
      <c r="H58" s="16">
        <v>133539143.49000025</v>
      </c>
      <c r="I58" s="16"/>
      <c r="J58" s="16"/>
      <c r="K58" s="16">
        <v>145107802.78000069</v>
      </c>
      <c r="L58" s="16"/>
      <c r="M58" s="16"/>
      <c r="N58" s="16">
        <v>156759706.83999968</v>
      </c>
      <c r="O58" s="16"/>
      <c r="P58" s="16"/>
      <c r="Q58" s="16">
        <v>171170711.8399992</v>
      </c>
      <c r="R58" s="16"/>
      <c r="S58" s="16"/>
      <c r="T58" s="16">
        <v>179906819.53000069</v>
      </c>
      <c r="U58" s="16"/>
      <c r="V58" s="16"/>
      <c r="W58" s="16">
        <v>200964246.50999975</v>
      </c>
      <c r="X58" s="16"/>
      <c r="Y58" s="16"/>
      <c r="Z58" s="16">
        <v>198657565.3499999</v>
      </c>
      <c r="AA58" s="16"/>
      <c r="AB58" s="16"/>
      <c r="AC58" s="16">
        <v>215778401.17999983</v>
      </c>
      <c r="AD58" s="16"/>
      <c r="AE58" s="16"/>
      <c r="AF58" s="16">
        <v>208159579.53000021</v>
      </c>
      <c r="AG58" s="16"/>
      <c r="AH58" s="16"/>
      <c r="AI58" s="16">
        <v>220693891.13000011</v>
      </c>
      <c r="AJ58" s="16"/>
      <c r="AK58" s="16"/>
      <c r="AL58" s="16">
        <f>4489901322.31-AL57</f>
        <v>306827468.92000055</v>
      </c>
      <c r="AM58" s="16"/>
      <c r="AN58" s="1" t="s">
        <v>7</v>
      </c>
    </row>
    <row r="59" spans="1:40" x14ac:dyDescent="0.2">
      <c r="A59" s="12" t="s">
        <v>8</v>
      </c>
      <c r="B59" s="16"/>
      <c r="C59" s="16">
        <v>2584515728.1500006</v>
      </c>
      <c r="D59" s="16"/>
      <c r="E59" s="16"/>
      <c r="F59" s="16">
        <v>2766302363.5899997</v>
      </c>
      <c r="G59" s="16"/>
      <c r="H59" s="16"/>
      <c r="I59" s="16">
        <v>3006754105.6700006</v>
      </c>
      <c r="J59" s="16"/>
      <c r="K59" s="16"/>
      <c r="L59" s="16">
        <v>3252286232.4700003</v>
      </c>
      <c r="M59" s="16"/>
      <c r="N59" s="16"/>
      <c r="O59" s="16">
        <v>3345911359.6099997</v>
      </c>
      <c r="P59" s="16"/>
      <c r="Q59" s="16"/>
      <c r="R59" s="16">
        <v>3485154868.4200001</v>
      </c>
      <c r="S59" s="16"/>
      <c r="T59" s="16"/>
      <c r="U59" s="16">
        <v>3660943750.46</v>
      </c>
      <c r="V59" s="16"/>
      <c r="W59" s="16"/>
      <c r="X59" s="16">
        <v>3871191420.4000001</v>
      </c>
      <c r="Y59" s="16"/>
      <c r="Z59" s="16"/>
      <c r="AA59" s="16">
        <v>4050413289.9199991</v>
      </c>
      <c r="AB59" s="16"/>
      <c r="AC59" s="16"/>
      <c r="AD59" s="16">
        <v>4239974900.3900003</v>
      </c>
      <c r="AE59" s="16"/>
      <c r="AF59" s="16"/>
      <c r="AG59" s="16">
        <v>4367204963.2699995</v>
      </c>
      <c r="AH59" s="16"/>
      <c r="AI59" s="16"/>
      <c r="AJ59" s="16">
        <v>4549203530.3500004</v>
      </c>
      <c r="AK59" s="16"/>
      <c r="AL59" s="16"/>
      <c r="AM59" s="16">
        <f>3254054987.48+1626304602.64</f>
        <v>4880359590.1199999</v>
      </c>
      <c r="AN59" s="1" t="s">
        <v>8</v>
      </c>
    </row>
    <row r="60" spans="1:40" x14ac:dyDescent="0.2">
      <c r="A60" s="12" t="s">
        <v>9</v>
      </c>
      <c r="B60" s="16"/>
      <c r="C60" s="16">
        <v>138292910.32999998</v>
      </c>
      <c r="D60" s="16"/>
      <c r="E60" s="16"/>
      <c r="F60" s="16">
        <v>199352473.53</v>
      </c>
      <c r="G60" s="16"/>
      <c r="H60" s="16"/>
      <c r="I60" s="16">
        <v>266583860.64000002</v>
      </c>
      <c r="J60" s="16"/>
      <c r="K60" s="16"/>
      <c r="L60" s="16">
        <v>206003173.40000001</v>
      </c>
      <c r="M60" s="16"/>
      <c r="N60" s="16"/>
      <c r="O60" s="16">
        <v>343749626.07999998</v>
      </c>
      <c r="P60" s="16"/>
      <c r="Q60" s="16"/>
      <c r="R60" s="16">
        <v>508019849.43000001</v>
      </c>
      <c r="S60" s="16"/>
      <c r="T60" s="16"/>
      <c r="U60" s="16">
        <v>76514981.530000001</v>
      </c>
      <c r="V60" s="16"/>
      <c r="W60" s="16"/>
      <c r="X60" s="16">
        <v>858597639.28000009</v>
      </c>
      <c r="Y60" s="16"/>
      <c r="Z60" s="16"/>
      <c r="AA60" s="16">
        <v>664484804.90999997</v>
      </c>
      <c r="AB60" s="16"/>
      <c r="AC60" s="16"/>
      <c r="AD60" s="16">
        <v>1443184764.27</v>
      </c>
      <c r="AE60" s="16"/>
      <c r="AF60" s="16"/>
      <c r="AG60" s="16">
        <v>515369243.97000003</v>
      </c>
      <c r="AH60" s="16"/>
      <c r="AI60" s="16"/>
      <c r="AJ60" s="16">
        <v>829686308.57000005</v>
      </c>
      <c r="AK60" s="16"/>
      <c r="AL60" s="16"/>
      <c r="AM60" s="16">
        <v>627573052.35000002</v>
      </c>
      <c r="AN60" s="1" t="s">
        <v>9</v>
      </c>
    </row>
    <row r="61" spans="1:40" x14ac:dyDescent="0.2">
      <c r="A61" s="12" t="s">
        <v>10</v>
      </c>
      <c r="B61" s="16"/>
      <c r="C61" s="16">
        <v>75761792.480000019</v>
      </c>
      <c r="D61" s="16"/>
      <c r="E61" s="16"/>
      <c r="F61" s="16">
        <v>57838800.070000172</v>
      </c>
      <c r="G61" s="16"/>
      <c r="H61" s="16"/>
      <c r="I61" s="16">
        <v>30417023.010000706</v>
      </c>
      <c r="J61" s="16"/>
      <c r="K61" s="16"/>
      <c r="L61" s="16">
        <v>33136595.130000114</v>
      </c>
      <c r="M61" s="16"/>
      <c r="N61" s="16"/>
      <c r="O61" s="16">
        <v>32729432.949999809</v>
      </c>
      <c r="P61" s="16"/>
      <c r="Q61" s="16"/>
      <c r="R61" s="16">
        <v>34291181.759999752</v>
      </c>
      <c r="S61" s="16"/>
      <c r="T61" s="16"/>
      <c r="U61" s="16">
        <v>33532668.110000134</v>
      </c>
      <c r="V61" s="16"/>
      <c r="W61" s="16"/>
      <c r="X61" s="16">
        <v>34135589.069999695</v>
      </c>
      <c r="Y61" s="16"/>
      <c r="Z61" s="16"/>
      <c r="AA61" s="16">
        <v>33200278.730000496</v>
      </c>
      <c r="AB61" s="16"/>
      <c r="AC61" s="16"/>
      <c r="AD61" s="16">
        <v>31783597.21999979</v>
      </c>
      <c r="AE61" s="16"/>
      <c r="AF61" s="16"/>
      <c r="AG61" s="16">
        <v>33736204.289999962</v>
      </c>
      <c r="AH61" s="16"/>
      <c r="AI61" s="16"/>
      <c r="AJ61" s="16">
        <v>46398246.519999146</v>
      </c>
      <c r="AK61" s="16"/>
      <c r="AL61" s="16"/>
      <c r="AM61" s="16">
        <f>5560529976.6-AM59-AM60</f>
        <v>52597334.130000472</v>
      </c>
      <c r="AN61" s="1" t="s">
        <v>10</v>
      </c>
    </row>
    <row r="62" spans="1:40" x14ac:dyDescent="0.2">
      <c r="A62" s="12" t="s">
        <v>11</v>
      </c>
      <c r="B62" s="16">
        <v>534081892.36000037</v>
      </c>
      <c r="C62" s="16">
        <v>534081892.36000037</v>
      </c>
      <c r="D62" s="16">
        <v>534081892.36000037</v>
      </c>
      <c r="E62" s="16">
        <v>635370921.28700113</v>
      </c>
      <c r="F62" s="16">
        <v>635370921.28700113</v>
      </c>
      <c r="G62" s="16">
        <v>635370921.28700113</v>
      </c>
      <c r="H62" s="16">
        <v>816558051.30000067</v>
      </c>
      <c r="I62" s="16">
        <v>816558051.30000067</v>
      </c>
      <c r="J62" s="16">
        <v>816558051.30000067</v>
      </c>
      <c r="K62" s="16">
        <v>850595411.8399992</v>
      </c>
      <c r="L62" s="16">
        <v>850595411.8399992</v>
      </c>
      <c r="M62" s="16">
        <v>850595411.8399992</v>
      </c>
      <c r="N62" s="16">
        <v>857133979.4800005</v>
      </c>
      <c r="O62" s="16">
        <v>857133979.4800005</v>
      </c>
      <c r="P62" s="16">
        <v>857133979.4800005</v>
      </c>
      <c r="Q62" s="16">
        <v>1006825641.5600004</v>
      </c>
      <c r="R62" s="16">
        <v>1006825641.5600004</v>
      </c>
      <c r="S62" s="16">
        <v>1006825641.5600004</v>
      </c>
      <c r="T62" s="16">
        <v>560837822.85999966</v>
      </c>
      <c r="U62" s="16">
        <v>560837822.85999966</v>
      </c>
      <c r="V62" s="16">
        <v>560837822.85999966</v>
      </c>
      <c r="W62" s="16">
        <v>1320622669.3599992</v>
      </c>
      <c r="X62" s="16">
        <v>1320622669.3599992</v>
      </c>
      <c r="Y62" s="16">
        <v>1320622669.3599992</v>
      </c>
      <c r="Z62" s="16">
        <v>1111340718.6499991</v>
      </c>
      <c r="AA62" s="16">
        <v>1111340718.6499991</v>
      </c>
      <c r="AB62" s="16">
        <v>1111340718.6499991</v>
      </c>
      <c r="AC62" s="16">
        <v>1860365931.6200008</v>
      </c>
      <c r="AD62" s="16">
        <v>1860365931.6200008</v>
      </c>
      <c r="AE62" s="16">
        <v>1860365931.6200008</v>
      </c>
      <c r="AF62" s="16"/>
      <c r="AG62" s="16">
        <v>925688929.57999992</v>
      </c>
      <c r="AH62" s="16">
        <v>925688929.57999992</v>
      </c>
      <c r="AI62" s="16">
        <v>1269215161.1200001</v>
      </c>
      <c r="AJ62" s="16">
        <v>1269215161.1200001</v>
      </c>
      <c r="AK62" s="16">
        <v>1269215161.1200001</v>
      </c>
      <c r="AL62" s="16">
        <f>1040645228.13+29983426.16</f>
        <v>1070628654.29</v>
      </c>
      <c r="AM62" s="16">
        <f>1040645228.13+29983426.16</f>
        <v>1070628654.29</v>
      </c>
      <c r="AN62" s="1" t="s">
        <v>11</v>
      </c>
    </row>
    <row r="63" spans="1:40" x14ac:dyDescent="0.2">
      <c r="A63" s="12" t="s">
        <v>12</v>
      </c>
      <c r="B63" s="16">
        <v>453854128.9400003</v>
      </c>
      <c r="C63" s="16">
        <v>453854128.9400003</v>
      </c>
      <c r="D63" s="16">
        <v>453854128.9400003</v>
      </c>
      <c r="E63" s="16">
        <v>536582269.17000055</v>
      </c>
      <c r="F63" s="16">
        <v>536582269.17000055</v>
      </c>
      <c r="G63" s="16">
        <v>536582269.17000055</v>
      </c>
      <c r="H63" s="16">
        <v>653096311.14000034</v>
      </c>
      <c r="I63" s="16">
        <v>653096311.14000034</v>
      </c>
      <c r="J63" s="16">
        <v>653096311.14000034</v>
      </c>
      <c r="K63" s="16">
        <v>756563446.08999968</v>
      </c>
      <c r="L63" s="16">
        <v>756563446.08999968</v>
      </c>
      <c r="M63" s="16">
        <v>756563446.08999968</v>
      </c>
      <c r="N63" s="16">
        <v>637414627.29000044</v>
      </c>
      <c r="O63" s="16">
        <v>637414627.29000044</v>
      </c>
      <c r="P63" s="16">
        <v>637414627.29000044</v>
      </c>
      <c r="Q63" s="16">
        <v>635685322.21000004</v>
      </c>
      <c r="R63" s="16">
        <v>635685322.21000004</v>
      </c>
      <c r="S63" s="16">
        <v>635685322.21000004</v>
      </c>
      <c r="T63" s="16">
        <v>630696992.75</v>
      </c>
      <c r="U63" s="16">
        <v>630696992.75</v>
      </c>
      <c r="V63" s="16">
        <v>630696992.75</v>
      </c>
      <c r="W63" s="16">
        <v>628853687.5199995</v>
      </c>
      <c r="X63" s="16">
        <v>628853687.5199995</v>
      </c>
      <c r="Y63" s="16">
        <v>628853687.5199995</v>
      </c>
      <c r="Z63" s="16">
        <v>612313200.35999918</v>
      </c>
      <c r="AA63" s="16">
        <v>612313200.35999918</v>
      </c>
      <c r="AB63" s="16">
        <v>612313200.35999918</v>
      </c>
      <c r="AC63" s="16">
        <v>601175971.31000042</v>
      </c>
      <c r="AD63" s="16">
        <v>601175971.31000042</v>
      </c>
      <c r="AE63" s="16">
        <v>601175971.31000042</v>
      </c>
      <c r="AF63" s="16"/>
      <c r="AG63" s="16">
        <v>584743060.8499999</v>
      </c>
      <c r="AH63" s="16">
        <v>584743060.8499999</v>
      </c>
      <c r="AI63" s="16">
        <v>616824497.16000032</v>
      </c>
      <c r="AJ63" s="16">
        <v>616824497.16000032</v>
      </c>
      <c r="AK63" s="16">
        <v>616824497.16000032</v>
      </c>
      <c r="AL63" s="16">
        <f>AL59-AK57</f>
        <v>0</v>
      </c>
      <c r="AM63" s="16">
        <f>AM59-AL57</f>
        <v>697285736.73000002</v>
      </c>
      <c r="AN63" s="1" t="s">
        <v>12</v>
      </c>
    </row>
    <row r="64" spans="1:40" x14ac:dyDescent="0.2">
      <c r="A64" s="12" t="s">
        <v>13</v>
      </c>
      <c r="B64" s="16">
        <v>1.2358510026684399</v>
      </c>
      <c r="C64" s="16">
        <v>1.2358510026684399</v>
      </c>
      <c r="D64" s="16">
        <v>1.2358510026684399</v>
      </c>
      <c r="E64" s="16">
        <v>1.2660545528317853</v>
      </c>
      <c r="F64" s="16">
        <v>1.2660545528317853</v>
      </c>
      <c r="G64" s="16">
        <v>1.2660545528317853</v>
      </c>
      <c r="H64" s="16">
        <v>1.3283045418791981</v>
      </c>
      <c r="I64" s="16">
        <v>1.3283045418791981</v>
      </c>
      <c r="J64" s="16">
        <v>1.3283045418791981</v>
      </c>
      <c r="K64" s="16">
        <v>1.3220938955082906</v>
      </c>
      <c r="L64" s="16">
        <v>1.3220938955082906</v>
      </c>
      <c r="M64" s="16">
        <v>1.3220938955082906</v>
      </c>
      <c r="N64" s="16">
        <v>1.2991473879145299</v>
      </c>
      <c r="O64" s="16">
        <v>1.2991473879145299</v>
      </c>
      <c r="P64" s="16">
        <v>1.2991473879145299</v>
      </c>
      <c r="Q64" s="16">
        <v>1.3333153091887762</v>
      </c>
      <c r="R64" s="16">
        <v>1.3333153091887762</v>
      </c>
      <c r="S64" s="16">
        <v>1.3333153091887762</v>
      </c>
      <c r="T64" s="16">
        <v>1.174707474071129</v>
      </c>
      <c r="U64" s="16">
        <v>1.174707474071129</v>
      </c>
      <c r="V64" s="16">
        <v>1.174707474071129</v>
      </c>
      <c r="W64" s="16">
        <v>1.3835337932207605</v>
      </c>
      <c r="X64" s="16">
        <v>1.3835337932207605</v>
      </c>
      <c r="Y64" s="16">
        <v>1.3835337932207605</v>
      </c>
      <c r="Z64" s="16">
        <v>1.3055855858719578</v>
      </c>
      <c r="AA64" s="16">
        <v>1.3055855858719578</v>
      </c>
      <c r="AB64" s="16">
        <v>1.3055855858719578</v>
      </c>
      <c r="AC64" s="16">
        <v>1.4826381136565532</v>
      </c>
      <c r="AD64" s="16">
        <v>1.4826381136565532</v>
      </c>
      <c r="AE64" s="16">
        <v>1.4826381136565532</v>
      </c>
      <c r="AF64" s="16">
        <v>1.2319661069753141</v>
      </c>
      <c r="AG64" s="16">
        <v>1.2319661069753141</v>
      </c>
      <c r="AH64" s="16">
        <v>1.2319661069753141</v>
      </c>
      <c r="AI64" s="16">
        <v>1.3056086864469911</v>
      </c>
      <c r="AJ64" s="16">
        <v>1.3056086864469911</v>
      </c>
      <c r="AK64" s="16">
        <v>1.3056086864469911</v>
      </c>
      <c r="AL64" s="16">
        <v>1.2384526022810618</v>
      </c>
      <c r="AM64" s="16">
        <f>(AM61+AM60+AM59)/(AL57+AL58)</f>
        <v>1.2384526022810618</v>
      </c>
      <c r="AN64" s="1" t="s">
        <v>13</v>
      </c>
    </row>
    <row r="65" spans="1:40" x14ac:dyDescent="0.2">
      <c r="A65" s="12" t="s">
        <v>14</v>
      </c>
      <c r="B65" s="16">
        <v>1.2130108925360454</v>
      </c>
      <c r="C65" s="16">
        <v>1.2130108925360454</v>
      </c>
      <c r="D65" s="16">
        <v>1.2130108925360454</v>
      </c>
      <c r="E65" s="16">
        <v>1.2406500576071535</v>
      </c>
      <c r="F65" s="16">
        <v>1.2406500576071535</v>
      </c>
      <c r="G65" s="16">
        <v>1.2406500576071535</v>
      </c>
      <c r="H65" s="16">
        <v>1.2774814217503596</v>
      </c>
      <c r="I65" s="16">
        <v>1.2774814217503596</v>
      </c>
      <c r="J65" s="16">
        <v>1.2774814217503596</v>
      </c>
      <c r="K65" s="16">
        <v>1.3031440231338276</v>
      </c>
      <c r="L65" s="16">
        <v>1.3031440231338276</v>
      </c>
      <c r="M65" s="16">
        <v>1.3031440231338276</v>
      </c>
      <c r="N65" s="16">
        <v>1.2353388947026769</v>
      </c>
      <c r="O65" s="16">
        <v>1.2353388947026769</v>
      </c>
      <c r="P65" s="16">
        <v>1.2353388947026769</v>
      </c>
      <c r="Q65" s="16">
        <v>1.2230890037254503</v>
      </c>
      <c r="R65" s="16">
        <v>1.2230890037254503</v>
      </c>
      <c r="S65" s="16">
        <v>1.2230890037254503</v>
      </c>
      <c r="T65" s="16">
        <v>1.2081338726442947</v>
      </c>
      <c r="U65" s="16">
        <v>1.2081338726442947</v>
      </c>
      <c r="V65" s="16">
        <v>1.2081338726442947</v>
      </c>
      <c r="W65" s="16">
        <v>1.1939507045003055</v>
      </c>
      <c r="X65" s="16">
        <v>1.1939507045003055</v>
      </c>
      <c r="Y65" s="16">
        <v>1.1939507045003055</v>
      </c>
      <c r="Z65" s="16">
        <v>1.1780963859136404</v>
      </c>
      <c r="AA65" s="16">
        <v>1.1780963859136404</v>
      </c>
      <c r="AB65" s="16">
        <v>1.1780963859136404</v>
      </c>
      <c r="AC65" s="16">
        <v>1.1652127482245895</v>
      </c>
      <c r="AD65" s="16">
        <v>1.1652127482245895</v>
      </c>
      <c r="AE65" s="16">
        <v>1.1652127482245895</v>
      </c>
      <c r="AF65" s="16">
        <v>1.1545932453347076</v>
      </c>
      <c r="AG65" s="16">
        <v>1.1545932453347076</v>
      </c>
      <c r="AH65" s="16">
        <v>1.1545932453347076</v>
      </c>
      <c r="AI65" s="16">
        <v>1.1568578440567119</v>
      </c>
      <c r="AJ65" s="16">
        <v>1.1568578440567119</v>
      </c>
      <c r="AK65" s="16">
        <v>1.1568578440567119</v>
      </c>
      <c r="AL65" s="16">
        <v>1.1666921888469441</v>
      </c>
      <c r="AM65" s="16">
        <f>AM59/AL57</f>
        <v>1.1666921888469441</v>
      </c>
      <c r="AN65" s="1" t="s">
        <v>14</v>
      </c>
    </row>
    <row r="66" spans="1:40" s="18" customFormat="1" ht="12.75" x14ac:dyDescent="0.2">
      <c r="A66" s="17"/>
    </row>
  </sheetData>
  <mergeCells count="1">
    <mergeCell ref="A1:F1"/>
  </mergeCells>
  <pageMargins left="0.7" right="0.7" top="0.75" bottom="0.75" header="0.3" footer="0.3"/>
  <pageSetup paperSize="9" scale="64" orientation="portrait" r:id="rId1"/>
  <colBreaks count="1" manualBreakCount="1">
    <brk id="7" min="6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Data  (2022)</vt:lpstr>
      <vt:lpstr>Data  (2021)</vt:lpstr>
      <vt:lpstr>Data  (2020)</vt:lpstr>
      <vt:lpstr>Data  (2019)</vt:lpstr>
      <vt:lpstr>Data  (2018)</vt:lpstr>
      <vt:lpstr>Data (2017)</vt:lpstr>
      <vt:lpstr>'Data  (2018)'!Zone_d_impression</vt:lpstr>
      <vt:lpstr>'Data  (2019)'!Zone_d_impression</vt:lpstr>
      <vt:lpstr>'Data  (2020)'!Zone_d_impression</vt:lpstr>
      <vt:lpstr>'Data  (2021)'!Zone_d_impression</vt:lpstr>
      <vt:lpstr>'Data  (2022)'!Zone_d_impression</vt:lpstr>
      <vt:lpstr>'Data (2017)'!Zone_d_impression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2016-11-10T13:26:39Z</cp:lastPrinted>
  <dcterms:created xsi:type="dcterms:W3CDTF">2016-01-08T09:10:54Z</dcterms:created>
  <dcterms:modified xsi:type="dcterms:W3CDTF">2023-11-20T08:08:21Z</dcterms:modified>
</cp:coreProperties>
</file>